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8"/>
  <workbookPr/>
  <mc:AlternateContent xmlns:mc="http://schemas.openxmlformats.org/markup-compatibility/2006">
    <mc:Choice Requires="x15">
      <x15ac:absPath xmlns:x15ac="http://schemas.microsoft.com/office/spreadsheetml/2010/11/ac" url="M:\MOJE-ROBOTA\2024-043jk-CERMNA-462\07-Rozp\"/>
    </mc:Choice>
  </mc:AlternateContent>
  <xr:revisionPtr revIDLastSave="0" documentId="13_ncr:1_{7576C74A-86EE-4291-9F15-C2264D3ED436}" xr6:coauthVersionLast="47" xr6:coauthVersionMax="47" xr10:uidLastSave="{00000000-0000-0000-0000-000000000000}"/>
  <bookViews>
    <workbookView xWindow="-120" yWindow="-120" windowWidth="38640" windowHeight="21120" tabRatio="831" xr2:uid="{00000000-000D-0000-FFFF-FFFF00000000}"/>
  </bookViews>
  <sheets>
    <sheet name="Rekapitulace zakázky" sheetId="1" r:id="rId1"/>
    <sheet name="01 - BOURÁNÍ" sheetId="2" r:id="rId2"/>
    <sheet name="03 - HRUBÁ STAVBA" sheetId="3" r:id="rId3"/>
    <sheet name="04 - PODLAHY-POVRCHY" sheetId="4" r:id="rId4"/>
    <sheet name="07 - DVEŘE-OKNA" sheetId="5" r:id="rId5"/>
    <sheet name="08 - NÁBYTEK" sheetId="6" r:id="rId6"/>
    <sheet name="12 - ZTI-VODA-KAN-ZAŘ-VZT" sheetId="7" r:id="rId7"/>
    <sheet name="15 - TOPENÍ" sheetId="8" r:id="rId8"/>
    <sheet name="18 - ELEKTRO" sheetId="9" r:id="rId9"/>
    <sheet name="19 - FOTOVOLTAIKA" sheetId="10" r:id="rId10"/>
    <sheet name="30 - PŘÍPOJKY-PLOT-HTÚ" sheetId="11" r:id="rId11"/>
    <sheet name="90 - VON" sheetId="12" r:id="rId12"/>
  </sheets>
  <definedNames>
    <definedName name="_xlnm._FilterDatabase" localSheetId="1" hidden="1">'01 - BOURÁNÍ'!$C$135:$K$309</definedName>
    <definedName name="_xlnm._FilterDatabase" localSheetId="2" hidden="1">'03 - HRUBÁ STAVBA'!$C$123:$K$304</definedName>
    <definedName name="_xlnm._FilterDatabase" localSheetId="3" hidden="1">'04 - PODLAHY-POVRCHY'!$C$124:$K$309</definedName>
    <definedName name="_xlnm._FilterDatabase" localSheetId="4" hidden="1">'07 - DVEŘE-OKNA'!$C$121:$K$174</definedName>
    <definedName name="_xlnm._FilterDatabase" localSheetId="5" hidden="1">'08 - NÁBYTEK'!$C$117:$K$132</definedName>
    <definedName name="_xlnm._FilterDatabase" localSheetId="6" hidden="1">'12 - ZTI-VODA-KAN-ZAŘ-VZT'!$C$125:$K$214</definedName>
    <definedName name="_xlnm._FilterDatabase" localSheetId="7" hidden="1">'15 - TOPENÍ'!$C$130:$K$266</definedName>
    <definedName name="_xlnm._FilterDatabase" localSheetId="8" hidden="1">'18 - ELEKTRO'!$C$121:$K$292</definedName>
    <definedName name="_xlnm._FilterDatabase" localSheetId="9" hidden="1">'19 - FOTOVOLTAIKA'!$C$117:$K$141</definedName>
    <definedName name="_xlnm._FilterDatabase" localSheetId="10" hidden="1">'30 - PŘÍPOJKY-PLOT-HTÚ'!$C$131:$K$344</definedName>
    <definedName name="_xlnm._FilterDatabase" localSheetId="11" hidden="1">'90 - VON'!$C$120:$K$140</definedName>
    <definedName name="_xlnm.Print_Titles" localSheetId="1">'01 - BOURÁNÍ'!$135:$135</definedName>
    <definedName name="_xlnm.Print_Titles" localSheetId="2">'03 - HRUBÁ STAVBA'!$123:$123</definedName>
    <definedName name="_xlnm.Print_Titles" localSheetId="3">'04 - PODLAHY-POVRCHY'!$124:$124</definedName>
    <definedName name="_xlnm.Print_Titles" localSheetId="4">'07 - DVEŘE-OKNA'!$121:$121</definedName>
    <definedName name="_xlnm.Print_Titles" localSheetId="5">'08 - NÁBYTEK'!$117:$117</definedName>
    <definedName name="_xlnm.Print_Titles" localSheetId="6">'12 - ZTI-VODA-KAN-ZAŘ-VZT'!$125:$125</definedName>
    <definedName name="_xlnm.Print_Titles" localSheetId="7">'15 - TOPENÍ'!$130:$130</definedName>
    <definedName name="_xlnm.Print_Titles" localSheetId="8">'18 - ELEKTRO'!$121:$121</definedName>
    <definedName name="_xlnm.Print_Titles" localSheetId="9">'19 - FOTOVOLTAIKA'!$117:$117</definedName>
    <definedName name="_xlnm.Print_Titles" localSheetId="10">'30 - PŘÍPOJKY-PLOT-HTÚ'!$131:$131</definedName>
    <definedName name="_xlnm.Print_Titles" localSheetId="11">'90 - VON'!$120:$120</definedName>
    <definedName name="_xlnm.Print_Titles" localSheetId="0">'Rekapitulace zakázky'!$92:$92</definedName>
    <definedName name="_xlnm.Print_Area" localSheetId="1">'01 - BOURÁNÍ'!$C$82:$J$116,'01 - BOURÁNÍ'!$C$123:$K$309</definedName>
    <definedName name="_xlnm.Print_Area" localSheetId="2">'03 - HRUBÁ STAVBA'!$C$82:$J$105,'03 - HRUBÁ STAVBA'!$C$111:$K$304</definedName>
    <definedName name="_xlnm.Print_Area" localSheetId="3">'04 - PODLAHY-POVRCHY'!$C$82:$J$106,'04 - PODLAHY-POVRCHY'!$C$112:$K$309</definedName>
    <definedName name="_xlnm.Print_Area" localSheetId="4">'07 - DVEŘE-OKNA'!$C$82:$J$103,'07 - DVEŘE-OKNA'!$C$109:$K$174</definedName>
    <definedName name="_xlnm.Print_Area" localSheetId="5">'08 - NÁBYTEK'!$C$82:$J$99,'08 - NÁBYTEK'!$C$105:$K$132</definedName>
    <definedName name="_xlnm.Print_Area" localSheetId="6">'12 - ZTI-VODA-KAN-ZAŘ-VZT'!$C$82:$J$107,'12 - ZTI-VODA-KAN-ZAŘ-VZT'!$C$113:$K$214</definedName>
    <definedName name="_xlnm.Print_Area" localSheetId="7">'15 - TOPENÍ'!$C$82:$J$112,'15 - TOPENÍ'!$C$118:$K$266</definedName>
    <definedName name="_xlnm.Print_Area" localSheetId="8">'18 - ELEKTRO'!$C$82:$J$103,'18 - ELEKTRO'!$C$109:$K$292</definedName>
    <definedName name="_xlnm.Print_Area" localSheetId="9">'19 - FOTOVOLTAIKA'!$C$82:$J$99,'19 - FOTOVOLTAIKA'!$C$105:$K$141</definedName>
    <definedName name="_xlnm.Print_Area" localSheetId="10">'30 - PŘÍPOJKY-PLOT-HTÚ'!$C$82:$J$113,'30 - PŘÍPOJKY-PLOT-HTÚ'!$C$119:$K$344</definedName>
    <definedName name="_xlnm.Print_Area" localSheetId="11">'90 - VON'!$C$82:$J$102,'90 - VON'!$C$108:$K$140</definedName>
    <definedName name="_xlnm.Print_Area" localSheetId="0">'Rekapitulace zakázky'!$D$4:$AO$35,'Rekapitulace zakázky'!$C$82:$AQ$106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5" i="12" l="1"/>
  <c r="J37" i="12"/>
  <c r="J36" i="12"/>
  <c r="AY105" i="1"/>
  <c r="J35" i="12"/>
  <c r="AX105" i="1"/>
  <c r="BI139" i="12"/>
  <c r="BH139" i="12"/>
  <c r="BG139" i="12"/>
  <c r="BE139" i="12"/>
  <c r="T139" i="12"/>
  <c r="R139" i="12"/>
  <c r="P139" i="12"/>
  <c r="BI137" i="12"/>
  <c r="BH137" i="12"/>
  <c r="BG137" i="12"/>
  <c r="BE137" i="12"/>
  <c r="T137" i="12"/>
  <c r="R137" i="12"/>
  <c r="P137" i="12"/>
  <c r="J100" i="12"/>
  <c r="BI133" i="12"/>
  <c r="BH133" i="12"/>
  <c r="BG133" i="12"/>
  <c r="BE133" i="12"/>
  <c r="T133" i="12"/>
  <c r="R133" i="12"/>
  <c r="P133" i="12"/>
  <c r="BI131" i="12"/>
  <c r="BH131" i="12"/>
  <c r="BG131" i="12"/>
  <c r="BE131" i="12"/>
  <c r="T131" i="12"/>
  <c r="R131" i="12"/>
  <c r="P131" i="12"/>
  <c r="BI129" i="12"/>
  <c r="BH129" i="12"/>
  <c r="BG129" i="12"/>
  <c r="BE129" i="12"/>
  <c r="T129" i="12"/>
  <c r="R129" i="12"/>
  <c r="P129" i="12"/>
  <c r="BI126" i="12"/>
  <c r="BH126" i="12"/>
  <c r="BG126" i="12"/>
  <c r="BE126" i="12"/>
  <c r="T126" i="12"/>
  <c r="R126" i="12"/>
  <c r="P126" i="12"/>
  <c r="BI124" i="12"/>
  <c r="BH124" i="12"/>
  <c r="BG124" i="12"/>
  <c r="BE124" i="12"/>
  <c r="T124" i="12"/>
  <c r="R124" i="12"/>
  <c r="P124" i="12"/>
  <c r="J118" i="12"/>
  <c r="J117" i="12"/>
  <c r="F117" i="12"/>
  <c r="F115" i="12"/>
  <c r="E113" i="12"/>
  <c r="J92" i="12"/>
  <c r="J91" i="12"/>
  <c r="F91" i="12"/>
  <c r="F89" i="12"/>
  <c r="E87" i="12"/>
  <c r="J18" i="12"/>
  <c r="E18" i="12"/>
  <c r="F92" i="12"/>
  <c r="J17" i="12"/>
  <c r="J12" i="12"/>
  <c r="J115" i="12"/>
  <c r="E7" i="12"/>
  <c r="E111" i="12"/>
  <c r="J37" i="11"/>
  <c r="J36" i="11"/>
  <c r="AY104" i="1"/>
  <c r="J35" i="11"/>
  <c r="AX104" i="1"/>
  <c r="BI343" i="11"/>
  <c r="BH343" i="11"/>
  <c r="BG343" i="11"/>
  <c r="BE343" i="11"/>
  <c r="T343" i="11"/>
  <c r="T342" i="11"/>
  <c r="T341" i="11"/>
  <c r="R343" i="11"/>
  <c r="R342" i="11"/>
  <c r="R341" i="11"/>
  <c r="P343" i="11"/>
  <c r="P342" i="11"/>
  <c r="P341" i="11"/>
  <c r="BI339" i="11"/>
  <c r="BH339" i="11"/>
  <c r="BG339" i="11"/>
  <c r="BE339" i="11"/>
  <c r="T339" i="11"/>
  <c r="R339" i="11"/>
  <c r="P339" i="11"/>
  <c r="BI337" i="11"/>
  <c r="BH337" i="11"/>
  <c r="BG337" i="11"/>
  <c r="BE337" i="11"/>
  <c r="T337" i="11"/>
  <c r="R337" i="11"/>
  <c r="P337" i="11"/>
  <c r="BI335" i="11"/>
  <c r="BH335" i="11"/>
  <c r="BG335" i="11"/>
  <c r="BE335" i="11"/>
  <c r="T335" i="11"/>
  <c r="R335" i="11"/>
  <c r="P335" i="11"/>
  <c r="BI333" i="11"/>
  <c r="BH333" i="11"/>
  <c r="BG333" i="11"/>
  <c r="BE333" i="11"/>
  <c r="T333" i="11"/>
  <c r="R333" i="11"/>
  <c r="P333" i="11"/>
  <c r="BI331" i="11"/>
  <c r="BH331" i="11"/>
  <c r="BG331" i="11"/>
  <c r="BE331" i="11"/>
  <c r="T331" i="11"/>
  <c r="R331" i="11"/>
  <c r="P331" i="11"/>
  <c r="BI328" i="11"/>
  <c r="BH328" i="11"/>
  <c r="BG328" i="11"/>
  <c r="BE328" i="11"/>
  <c r="T328" i="11"/>
  <c r="R328" i="11"/>
  <c r="P328" i="11"/>
  <c r="BI326" i="11"/>
  <c r="BH326" i="11"/>
  <c r="BG326" i="11"/>
  <c r="BE326" i="11"/>
  <c r="T326" i="11"/>
  <c r="R326" i="11"/>
  <c r="P326" i="11"/>
  <c r="BI322" i="11"/>
  <c r="BH322" i="11"/>
  <c r="BG322" i="11"/>
  <c r="BE322" i="11"/>
  <c r="T322" i="11"/>
  <c r="T321" i="11"/>
  <c r="R322" i="11"/>
  <c r="R321" i="11"/>
  <c r="P322" i="11"/>
  <c r="P321" i="11"/>
  <c r="BI319" i="11"/>
  <c r="BH319" i="11"/>
  <c r="BG319" i="11"/>
  <c r="BE319" i="11"/>
  <c r="T319" i="11"/>
  <c r="R319" i="11"/>
  <c r="P319" i="11"/>
  <c r="BI317" i="11"/>
  <c r="BH317" i="11"/>
  <c r="BG317" i="11"/>
  <c r="BE317" i="11"/>
  <c r="T317" i="11"/>
  <c r="R317" i="11"/>
  <c r="P317" i="11"/>
  <c r="BI315" i="11"/>
  <c r="BH315" i="11"/>
  <c r="BG315" i="11"/>
  <c r="BE315" i="11"/>
  <c r="T315" i="11"/>
  <c r="R315" i="11"/>
  <c r="P315" i="11"/>
  <c r="BI313" i="11"/>
  <c r="BH313" i="11"/>
  <c r="BG313" i="11"/>
  <c r="BE313" i="11"/>
  <c r="T313" i="11"/>
  <c r="R313" i="11"/>
  <c r="P313" i="11"/>
  <c r="BI311" i="11"/>
  <c r="BH311" i="11"/>
  <c r="BG311" i="11"/>
  <c r="BE311" i="11"/>
  <c r="T311" i="11"/>
  <c r="R311" i="11"/>
  <c r="P311" i="11"/>
  <c r="BI308" i="11"/>
  <c r="BH308" i="11"/>
  <c r="BG308" i="11"/>
  <c r="BE308" i="11"/>
  <c r="T308" i="11"/>
  <c r="R308" i="11"/>
  <c r="P308" i="11"/>
  <c r="BI306" i="11"/>
  <c r="BH306" i="11"/>
  <c r="BG306" i="11"/>
  <c r="BE306" i="11"/>
  <c r="T306" i="11"/>
  <c r="R306" i="11"/>
  <c r="P306" i="11"/>
  <c r="BI304" i="11"/>
  <c r="BH304" i="11"/>
  <c r="BG304" i="11"/>
  <c r="BE304" i="11"/>
  <c r="T304" i="11"/>
  <c r="R304" i="11"/>
  <c r="P304" i="11"/>
  <c r="BI301" i="11"/>
  <c r="BH301" i="11"/>
  <c r="BG301" i="11"/>
  <c r="BE301" i="11"/>
  <c r="T301" i="11"/>
  <c r="R301" i="11"/>
  <c r="P301" i="11"/>
  <c r="BI299" i="11"/>
  <c r="BH299" i="11"/>
  <c r="BG299" i="11"/>
  <c r="BE299" i="11"/>
  <c r="T299" i="11"/>
  <c r="R299" i="11"/>
  <c r="P299" i="11"/>
  <c r="BI297" i="11"/>
  <c r="BH297" i="11"/>
  <c r="BG297" i="11"/>
  <c r="BE297" i="11"/>
  <c r="T297" i="11"/>
  <c r="R297" i="11"/>
  <c r="P297" i="11"/>
  <c r="BI295" i="11"/>
  <c r="BH295" i="11"/>
  <c r="BG295" i="11"/>
  <c r="BE295" i="11"/>
  <c r="T295" i="11"/>
  <c r="R295" i="11"/>
  <c r="P295" i="11"/>
  <c r="BI293" i="11"/>
  <c r="BH293" i="11"/>
  <c r="BG293" i="11"/>
  <c r="BE293" i="11"/>
  <c r="T293" i="11"/>
  <c r="R293" i="11"/>
  <c r="P293" i="11"/>
  <c r="BI291" i="11"/>
  <c r="BH291" i="11"/>
  <c r="BG291" i="11"/>
  <c r="BE291" i="11"/>
  <c r="T291" i="11"/>
  <c r="R291" i="11"/>
  <c r="P291" i="11"/>
  <c r="BI289" i="11"/>
  <c r="BH289" i="11"/>
  <c r="BG289" i="11"/>
  <c r="BE289" i="11"/>
  <c r="T289" i="11"/>
  <c r="R289" i="11"/>
  <c r="P289" i="11"/>
  <c r="BI287" i="11"/>
  <c r="BH287" i="11"/>
  <c r="BG287" i="11"/>
  <c r="BE287" i="11"/>
  <c r="T287" i="11"/>
  <c r="R287" i="11"/>
  <c r="P287" i="11"/>
  <c r="BI285" i="11"/>
  <c r="BH285" i="11"/>
  <c r="BG285" i="11"/>
  <c r="BE285" i="11"/>
  <c r="T285" i="11"/>
  <c r="R285" i="11"/>
  <c r="P285" i="11"/>
  <c r="BI283" i="11"/>
  <c r="BH283" i="11"/>
  <c r="BG283" i="11"/>
  <c r="BE283" i="11"/>
  <c r="T283" i="11"/>
  <c r="R283" i="11"/>
  <c r="P283" i="11"/>
  <c r="BI281" i="11"/>
  <c r="BH281" i="11"/>
  <c r="BG281" i="11"/>
  <c r="BE281" i="11"/>
  <c r="T281" i="11"/>
  <c r="R281" i="11"/>
  <c r="P281" i="11"/>
  <c r="BI279" i="11"/>
  <c r="BH279" i="11"/>
  <c r="BG279" i="11"/>
  <c r="BE279" i="11"/>
  <c r="T279" i="11"/>
  <c r="R279" i="11"/>
  <c r="P279" i="11"/>
  <c r="BI277" i="11"/>
  <c r="BH277" i="11"/>
  <c r="BG277" i="11"/>
  <c r="BE277" i="11"/>
  <c r="T277" i="11"/>
  <c r="R277" i="11"/>
  <c r="P277" i="11"/>
  <c r="BI274" i="11"/>
  <c r="BH274" i="11"/>
  <c r="BG274" i="11"/>
  <c r="BE274" i="11"/>
  <c r="T274" i="11"/>
  <c r="R274" i="11"/>
  <c r="P274" i="11"/>
  <c r="BI272" i="11"/>
  <c r="BH272" i="11"/>
  <c r="BG272" i="11"/>
  <c r="BE272" i="11"/>
  <c r="T272" i="11"/>
  <c r="R272" i="11"/>
  <c r="P272" i="11"/>
  <c r="BI270" i="11"/>
  <c r="BH270" i="11"/>
  <c r="BG270" i="11"/>
  <c r="BE270" i="11"/>
  <c r="T270" i="11"/>
  <c r="R270" i="11"/>
  <c r="P270" i="11"/>
  <c r="BI268" i="11"/>
  <c r="BH268" i="11"/>
  <c r="BG268" i="11"/>
  <c r="BE268" i="11"/>
  <c r="T268" i="11"/>
  <c r="R268" i="11"/>
  <c r="P268" i="11"/>
  <c r="BI266" i="11"/>
  <c r="BH266" i="11"/>
  <c r="BG266" i="11"/>
  <c r="BE266" i="11"/>
  <c r="T266" i="11"/>
  <c r="R266" i="11"/>
  <c r="P266" i="11"/>
  <c r="BI264" i="11"/>
  <c r="BH264" i="11"/>
  <c r="BG264" i="11"/>
  <c r="BE264" i="11"/>
  <c r="T264" i="11"/>
  <c r="R264" i="11"/>
  <c r="P264" i="11"/>
  <c r="BI262" i="11"/>
  <c r="BH262" i="11"/>
  <c r="BG262" i="11"/>
  <c r="BE262" i="11"/>
  <c r="T262" i="11"/>
  <c r="R262" i="11"/>
  <c r="P262" i="11"/>
  <c r="BI259" i="11"/>
  <c r="BH259" i="11"/>
  <c r="BG259" i="11"/>
  <c r="BE259" i="11"/>
  <c r="T259" i="11"/>
  <c r="R259" i="11"/>
  <c r="P259" i="11"/>
  <c r="BI257" i="11"/>
  <c r="BH257" i="11"/>
  <c r="BG257" i="11"/>
  <c r="BE257" i="11"/>
  <c r="T257" i="11"/>
  <c r="R257" i="11"/>
  <c r="P257" i="11"/>
  <c r="BI255" i="11"/>
  <c r="BH255" i="11"/>
  <c r="BG255" i="11"/>
  <c r="BE255" i="11"/>
  <c r="T255" i="11"/>
  <c r="R255" i="11"/>
  <c r="P255" i="11"/>
  <c r="BI250" i="11"/>
  <c r="BH250" i="11"/>
  <c r="BG250" i="11"/>
  <c r="BE250" i="11"/>
  <c r="T250" i="11"/>
  <c r="T249" i="11"/>
  <c r="R250" i="11"/>
  <c r="R249" i="11"/>
  <c r="P250" i="11"/>
  <c r="P249" i="11"/>
  <c r="BI247" i="11"/>
  <c r="BH247" i="11"/>
  <c r="BG247" i="11"/>
  <c r="BE247" i="11"/>
  <c r="T247" i="11"/>
  <c r="R247" i="11"/>
  <c r="P247" i="11"/>
  <c r="BI245" i="11"/>
  <c r="BH245" i="11"/>
  <c r="BG245" i="11"/>
  <c r="BE245" i="11"/>
  <c r="T245" i="11"/>
  <c r="R245" i="11"/>
  <c r="P245" i="11"/>
  <c r="BI243" i="11"/>
  <c r="BH243" i="11"/>
  <c r="BG243" i="11"/>
  <c r="BE243" i="11"/>
  <c r="T243" i="11"/>
  <c r="R243" i="11"/>
  <c r="P243" i="11"/>
  <c r="BI241" i="11"/>
  <c r="BH241" i="11"/>
  <c r="BG241" i="11"/>
  <c r="BE241" i="11"/>
  <c r="T241" i="11"/>
  <c r="R241" i="11"/>
  <c r="P241" i="11"/>
  <c r="BI239" i="11"/>
  <c r="BH239" i="11"/>
  <c r="BG239" i="11"/>
  <c r="BE239" i="11"/>
  <c r="T239" i="11"/>
  <c r="R239" i="11"/>
  <c r="P239" i="11"/>
  <c r="BI237" i="11"/>
  <c r="BH237" i="11"/>
  <c r="BG237" i="11"/>
  <c r="BE237" i="11"/>
  <c r="T237" i="11"/>
  <c r="R237" i="11"/>
  <c r="P237" i="11"/>
  <c r="BI235" i="11"/>
  <c r="BH235" i="11"/>
  <c r="BG235" i="11"/>
  <c r="BE235" i="11"/>
  <c r="T235" i="11"/>
  <c r="R235" i="11"/>
  <c r="P235" i="11"/>
  <c r="BI233" i="11"/>
  <c r="BH233" i="11"/>
  <c r="BG233" i="11"/>
  <c r="BE233" i="11"/>
  <c r="T233" i="11"/>
  <c r="R233" i="11"/>
  <c r="P233" i="11"/>
  <c r="BI231" i="11"/>
  <c r="BH231" i="11"/>
  <c r="BG231" i="11"/>
  <c r="BE231" i="11"/>
  <c r="T231" i="11"/>
  <c r="R231" i="11"/>
  <c r="P231" i="11"/>
  <c r="BI229" i="11"/>
  <c r="BH229" i="11"/>
  <c r="BG229" i="11"/>
  <c r="BE229" i="11"/>
  <c r="T229" i="11"/>
  <c r="R229" i="11"/>
  <c r="P229" i="11"/>
  <c r="BI227" i="11"/>
  <c r="BH227" i="11"/>
  <c r="BG227" i="11"/>
  <c r="BE227" i="11"/>
  <c r="T227" i="11"/>
  <c r="R227" i="11"/>
  <c r="P227" i="11"/>
  <c r="BI225" i="11"/>
  <c r="BH225" i="11"/>
  <c r="BG225" i="11"/>
  <c r="BE225" i="11"/>
  <c r="T225" i="11"/>
  <c r="R225" i="11"/>
  <c r="P225" i="11"/>
  <c r="BI223" i="11"/>
  <c r="BH223" i="11"/>
  <c r="BG223" i="11"/>
  <c r="BE223" i="11"/>
  <c r="T223" i="11"/>
  <c r="R223" i="11"/>
  <c r="P223" i="11"/>
  <c r="BI221" i="11"/>
  <c r="BH221" i="11"/>
  <c r="BG221" i="11"/>
  <c r="BE221" i="11"/>
  <c r="T221" i="11"/>
  <c r="R221" i="11"/>
  <c r="P221" i="11"/>
  <c r="BI219" i="11"/>
  <c r="BH219" i="11"/>
  <c r="BG219" i="11"/>
  <c r="BE219" i="11"/>
  <c r="T219" i="11"/>
  <c r="R219" i="11"/>
  <c r="P219" i="11"/>
  <c r="BI216" i="11"/>
  <c r="BH216" i="11"/>
  <c r="BG216" i="11"/>
  <c r="BE216" i="11"/>
  <c r="T216" i="11"/>
  <c r="R216" i="11"/>
  <c r="P216" i="11"/>
  <c r="BI214" i="11"/>
  <c r="BH214" i="11"/>
  <c r="BG214" i="11"/>
  <c r="BE214" i="11"/>
  <c r="T214" i="11"/>
  <c r="R214" i="11"/>
  <c r="P214" i="11"/>
  <c r="BI212" i="11"/>
  <c r="BH212" i="11"/>
  <c r="BG212" i="11"/>
  <c r="BE212" i="11"/>
  <c r="T212" i="11"/>
  <c r="R212" i="11"/>
  <c r="P212" i="11"/>
  <c r="BI210" i="11"/>
  <c r="BH210" i="11"/>
  <c r="BG210" i="11"/>
  <c r="BE210" i="11"/>
  <c r="T210" i="11"/>
  <c r="R210" i="11"/>
  <c r="P210" i="11"/>
  <c r="BI208" i="11"/>
  <c r="BH208" i="11"/>
  <c r="BG208" i="11"/>
  <c r="BE208" i="11"/>
  <c r="T208" i="11"/>
  <c r="R208" i="11"/>
  <c r="P208" i="11"/>
  <c r="BI203" i="11"/>
  <c r="BH203" i="11"/>
  <c r="BG203" i="11"/>
  <c r="BE203" i="11"/>
  <c r="T203" i="11"/>
  <c r="R203" i="11"/>
  <c r="P203" i="11"/>
  <c r="BI199" i="11"/>
  <c r="BH199" i="11"/>
  <c r="BG199" i="11"/>
  <c r="BE199" i="11"/>
  <c r="T199" i="11"/>
  <c r="R199" i="11"/>
  <c r="P199" i="11"/>
  <c r="BI195" i="11"/>
  <c r="BH195" i="11"/>
  <c r="BG195" i="11"/>
  <c r="BE195" i="11"/>
  <c r="T195" i="11"/>
  <c r="R195" i="11"/>
  <c r="P195" i="11"/>
  <c r="BI189" i="11"/>
  <c r="BH189" i="11"/>
  <c r="BG189" i="11"/>
  <c r="BE189" i="11"/>
  <c r="T189" i="11"/>
  <c r="R189" i="11"/>
  <c r="P189" i="11"/>
  <c r="BI183" i="11"/>
  <c r="BH183" i="11"/>
  <c r="BG183" i="11"/>
  <c r="BE183" i="11"/>
  <c r="T183" i="11"/>
  <c r="R183" i="11"/>
  <c r="P183" i="11"/>
  <c r="BI177" i="11"/>
  <c r="BH177" i="11"/>
  <c r="BG177" i="11"/>
  <c r="BE177" i="11"/>
  <c r="T177" i="11"/>
  <c r="R177" i="11"/>
  <c r="P177" i="11"/>
  <c r="BI171" i="11"/>
  <c r="BH171" i="11"/>
  <c r="BG171" i="11"/>
  <c r="BE171" i="11"/>
  <c r="T171" i="11"/>
  <c r="R171" i="11"/>
  <c r="P171" i="11"/>
  <c r="BI165" i="11"/>
  <c r="BH165" i="11"/>
  <c r="BG165" i="11"/>
  <c r="BE165" i="11"/>
  <c r="T165" i="11"/>
  <c r="R165" i="11"/>
  <c r="P165" i="11"/>
  <c r="BI163" i="11"/>
  <c r="BH163" i="11"/>
  <c r="BG163" i="11"/>
  <c r="BE163" i="11"/>
  <c r="T163" i="11"/>
  <c r="R163" i="11"/>
  <c r="P163" i="11"/>
  <c r="BI161" i="11"/>
  <c r="BH161" i="11"/>
  <c r="BG161" i="11"/>
  <c r="BE161" i="11"/>
  <c r="T161" i="11"/>
  <c r="R161" i="11"/>
  <c r="P161" i="11"/>
  <c r="BI157" i="11"/>
  <c r="BH157" i="11"/>
  <c r="BG157" i="11"/>
  <c r="BE157" i="11"/>
  <c r="T157" i="11"/>
  <c r="R157" i="11"/>
  <c r="P157" i="11"/>
  <c r="BI153" i="11"/>
  <c r="BH153" i="11"/>
  <c r="BG153" i="11"/>
  <c r="BE153" i="11"/>
  <c r="T153" i="11"/>
  <c r="R153" i="11"/>
  <c r="P153" i="11"/>
  <c r="BI147" i="11"/>
  <c r="BH147" i="11"/>
  <c r="BG147" i="11"/>
  <c r="BE147" i="11"/>
  <c r="T147" i="11"/>
  <c r="R147" i="11"/>
  <c r="P147" i="11"/>
  <c r="BI145" i="11"/>
  <c r="BH145" i="11"/>
  <c r="BG145" i="11"/>
  <c r="BE145" i="11"/>
  <c r="T145" i="11"/>
  <c r="R145" i="11"/>
  <c r="P145" i="11"/>
  <c r="BI143" i="11"/>
  <c r="BH143" i="11"/>
  <c r="BG143" i="11"/>
  <c r="BE143" i="11"/>
  <c r="T143" i="11"/>
  <c r="R143" i="11"/>
  <c r="P143" i="11"/>
  <c r="BI141" i="11"/>
  <c r="BH141" i="11"/>
  <c r="BG141" i="11"/>
  <c r="BE141" i="11"/>
  <c r="T141" i="11"/>
  <c r="R141" i="11"/>
  <c r="P141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R137" i="11"/>
  <c r="P137" i="11"/>
  <c r="BI135" i="11"/>
  <c r="BH135" i="11"/>
  <c r="BG135" i="11"/>
  <c r="BE135" i="11"/>
  <c r="T135" i="11"/>
  <c r="R135" i="11"/>
  <c r="P135" i="11"/>
  <c r="J129" i="11"/>
  <c r="J128" i="11"/>
  <c r="F128" i="11"/>
  <c r="F126" i="11"/>
  <c r="E124" i="11"/>
  <c r="J92" i="11"/>
  <c r="J91" i="11"/>
  <c r="F91" i="11"/>
  <c r="F89" i="11"/>
  <c r="E87" i="11"/>
  <c r="J18" i="11"/>
  <c r="E18" i="11"/>
  <c r="F92" i="11"/>
  <c r="J17" i="11"/>
  <c r="J12" i="11"/>
  <c r="J126" i="11"/>
  <c r="E7" i="11"/>
  <c r="E122" i="11"/>
  <c r="J37" i="10"/>
  <c r="J36" i="10"/>
  <c r="AY103" i="1"/>
  <c r="J35" i="10"/>
  <c r="AX103" i="1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115" i="10"/>
  <c r="J17" i="10"/>
  <c r="J12" i="10"/>
  <c r="J89" i="10" s="1"/>
  <c r="E7" i="10"/>
  <c r="E85" i="10"/>
  <c r="J37" i="9"/>
  <c r="J36" i="9"/>
  <c r="AY102" i="1"/>
  <c r="J35" i="9"/>
  <c r="AX102" i="1"/>
  <c r="BI291" i="9"/>
  <c r="BH291" i="9"/>
  <c r="BG291" i="9"/>
  <c r="BE291" i="9"/>
  <c r="T291" i="9"/>
  <c r="R291" i="9"/>
  <c r="P291" i="9"/>
  <c r="BI287" i="9"/>
  <c r="BH287" i="9"/>
  <c r="BG287" i="9"/>
  <c r="BE287" i="9"/>
  <c r="T287" i="9"/>
  <c r="R287" i="9"/>
  <c r="P287" i="9"/>
  <c r="BI281" i="9"/>
  <c r="BH281" i="9"/>
  <c r="BG281" i="9"/>
  <c r="BE281" i="9"/>
  <c r="T281" i="9"/>
  <c r="R281" i="9"/>
  <c r="P281" i="9"/>
  <c r="BI279" i="9"/>
  <c r="BH279" i="9"/>
  <c r="BG279" i="9"/>
  <c r="BE279" i="9"/>
  <c r="T279" i="9"/>
  <c r="R279" i="9"/>
  <c r="P279" i="9"/>
  <c r="BI277" i="9"/>
  <c r="BH277" i="9"/>
  <c r="BG277" i="9"/>
  <c r="BE277" i="9"/>
  <c r="T277" i="9"/>
  <c r="R277" i="9"/>
  <c r="P277" i="9"/>
  <c r="BI273" i="9"/>
  <c r="BH273" i="9"/>
  <c r="BG273" i="9"/>
  <c r="BE273" i="9"/>
  <c r="T273" i="9"/>
  <c r="R273" i="9"/>
  <c r="P273" i="9"/>
  <c r="BI267" i="9"/>
  <c r="BH267" i="9"/>
  <c r="BG267" i="9"/>
  <c r="BE267" i="9"/>
  <c r="T267" i="9"/>
  <c r="R267" i="9"/>
  <c r="P267" i="9"/>
  <c r="BI264" i="9"/>
  <c r="BH264" i="9"/>
  <c r="BG264" i="9"/>
  <c r="BE264" i="9"/>
  <c r="T264" i="9"/>
  <c r="R264" i="9"/>
  <c r="P264" i="9"/>
  <c r="BI262" i="9"/>
  <c r="BH262" i="9"/>
  <c r="BG262" i="9"/>
  <c r="BE262" i="9"/>
  <c r="T262" i="9"/>
  <c r="R262" i="9"/>
  <c r="P262" i="9"/>
  <c r="BI258" i="9"/>
  <c r="BH258" i="9"/>
  <c r="BG258" i="9"/>
  <c r="BE258" i="9"/>
  <c r="T258" i="9"/>
  <c r="T257" i="9"/>
  <c r="R258" i="9"/>
  <c r="R257" i="9"/>
  <c r="P258" i="9"/>
  <c r="P257" i="9"/>
  <c r="BI255" i="9"/>
  <c r="BH255" i="9"/>
  <c r="BG255" i="9"/>
  <c r="BE255" i="9"/>
  <c r="T255" i="9"/>
  <c r="R255" i="9"/>
  <c r="P255" i="9"/>
  <c r="BI253" i="9"/>
  <c r="BH253" i="9"/>
  <c r="BG253" i="9"/>
  <c r="BE253" i="9"/>
  <c r="T253" i="9"/>
  <c r="R253" i="9"/>
  <c r="P253" i="9"/>
  <c r="BI251" i="9"/>
  <c r="BH251" i="9"/>
  <c r="BG251" i="9"/>
  <c r="BE251" i="9"/>
  <c r="T251" i="9"/>
  <c r="R251" i="9"/>
  <c r="P251" i="9"/>
  <c r="BI249" i="9"/>
  <c r="BH249" i="9"/>
  <c r="BG249" i="9"/>
  <c r="BE249" i="9"/>
  <c r="T249" i="9"/>
  <c r="R249" i="9"/>
  <c r="P249" i="9"/>
  <c r="BI247" i="9"/>
  <c r="BH247" i="9"/>
  <c r="BG247" i="9"/>
  <c r="BE247" i="9"/>
  <c r="T247" i="9"/>
  <c r="R247" i="9"/>
  <c r="P247" i="9"/>
  <c r="BI245" i="9"/>
  <c r="BH245" i="9"/>
  <c r="BG245" i="9"/>
  <c r="BE245" i="9"/>
  <c r="T245" i="9"/>
  <c r="R245" i="9"/>
  <c r="P245" i="9"/>
  <c r="BI243" i="9"/>
  <c r="BH243" i="9"/>
  <c r="BG243" i="9"/>
  <c r="BE243" i="9"/>
  <c r="T243" i="9"/>
  <c r="R243" i="9"/>
  <c r="P243" i="9"/>
  <c r="BI241" i="9"/>
  <c r="BH241" i="9"/>
  <c r="BG241" i="9"/>
  <c r="BE241" i="9"/>
  <c r="T241" i="9"/>
  <c r="R241" i="9"/>
  <c r="P241" i="9"/>
  <c r="BI239" i="9"/>
  <c r="BH239" i="9"/>
  <c r="BG239" i="9"/>
  <c r="BE239" i="9"/>
  <c r="T239" i="9"/>
  <c r="R239" i="9"/>
  <c r="P239" i="9"/>
  <c r="BI237" i="9"/>
  <c r="BH237" i="9"/>
  <c r="BG237" i="9"/>
  <c r="BE237" i="9"/>
  <c r="T237" i="9"/>
  <c r="R237" i="9"/>
  <c r="P237" i="9"/>
  <c r="BI235" i="9"/>
  <c r="BH235" i="9"/>
  <c r="BG235" i="9"/>
  <c r="BE235" i="9"/>
  <c r="T235" i="9"/>
  <c r="R235" i="9"/>
  <c r="P235" i="9"/>
  <c r="BI233" i="9"/>
  <c r="BH233" i="9"/>
  <c r="BG233" i="9"/>
  <c r="BE233" i="9"/>
  <c r="T233" i="9"/>
  <c r="R233" i="9"/>
  <c r="P233" i="9"/>
  <c r="BI231" i="9"/>
  <c r="BH231" i="9"/>
  <c r="BG231" i="9"/>
  <c r="BE231" i="9"/>
  <c r="T231" i="9"/>
  <c r="R231" i="9"/>
  <c r="P231" i="9"/>
  <c r="BI229" i="9"/>
  <c r="BH229" i="9"/>
  <c r="BG229" i="9"/>
  <c r="BE229" i="9"/>
  <c r="T229" i="9"/>
  <c r="R229" i="9"/>
  <c r="P229" i="9"/>
  <c r="BI227" i="9"/>
  <c r="BH227" i="9"/>
  <c r="BG227" i="9"/>
  <c r="BE227" i="9"/>
  <c r="T227" i="9"/>
  <c r="R227" i="9"/>
  <c r="P227" i="9"/>
  <c r="BI225" i="9"/>
  <c r="BH225" i="9"/>
  <c r="BG225" i="9"/>
  <c r="BE225" i="9"/>
  <c r="T225" i="9"/>
  <c r="R225" i="9"/>
  <c r="P225" i="9"/>
  <c r="BI223" i="9"/>
  <c r="BH223" i="9"/>
  <c r="BG223" i="9"/>
  <c r="BE223" i="9"/>
  <c r="T223" i="9"/>
  <c r="R223" i="9"/>
  <c r="P223" i="9"/>
  <c r="BI221" i="9"/>
  <c r="BH221" i="9"/>
  <c r="BG221" i="9"/>
  <c r="BE221" i="9"/>
  <c r="T221" i="9"/>
  <c r="R221" i="9"/>
  <c r="P221" i="9"/>
  <c r="BI219" i="9"/>
  <c r="BH219" i="9"/>
  <c r="BG219" i="9"/>
  <c r="BE219" i="9"/>
  <c r="T219" i="9"/>
  <c r="R219" i="9"/>
  <c r="P219" i="9"/>
  <c r="BI217" i="9"/>
  <c r="BH217" i="9"/>
  <c r="BG217" i="9"/>
  <c r="BE217" i="9"/>
  <c r="T217" i="9"/>
  <c r="R217" i="9"/>
  <c r="P217" i="9"/>
  <c r="BI215" i="9"/>
  <c r="BH215" i="9"/>
  <c r="BG215" i="9"/>
  <c r="BE215" i="9"/>
  <c r="T215" i="9"/>
  <c r="R215" i="9"/>
  <c r="P215" i="9"/>
  <c r="BI213" i="9"/>
  <c r="BH213" i="9"/>
  <c r="BG213" i="9"/>
  <c r="BE213" i="9"/>
  <c r="T213" i="9"/>
  <c r="R213" i="9"/>
  <c r="P213" i="9"/>
  <c r="BI211" i="9"/>
  <c r="BH211" i="9"/>
  <c r="BG211" i="9"/>
  <c r="BE211" i="9"/>
  <c r="T211" i="9"/>
  <c r="R211" i="9"/>
  <c r="P211" i="9"/>
  <c r="BI209" i="9"/>
  <c r="BH209" i="9"/>
  <c r="BG209" i="9"/>
  <c r="BE209" i="9"/>
  <c r="T209" i="9"/>
  <c r="R209" i="9"/>
  <c r="P209" i="9"/>
  <c r="BI207" i="9"/>
  <c r="BH207" i="9"/>
  <c r="BG207" i="9"/>
  <c r="BE207" i="9"/>
  <c r="T207" i="9"/>
  <c r="R207" i="9"/>
  <c r="P207" i="9"/>
  <c r="BI205" i="9"/>
  <c r="BH205" i="9"/>
  <c r="BG205" i="9"/>
  <c r="BE205" i="9"/>
  <c r="T205" i="9"/>
  <c r="R205" i="9"/>
  <c r="P205" i="9"/>
  <c r="BI203" i="9"/>
  <c r="BH203" i="9"/>
  <c r="BG203" i="9"/>
  <c r="BE203" i="9"/>
  <c r="T203" i="9"/>
  <c r="R203" i="9"/>
  <c r="P203" i="9"/>
  <c r="BI201" i="9"/>
  <c r="BH201" i="9"/>
  <c r="BG201" i="9"/>
  <c r="BE201" i="9"/>
  <c r="T201" i="9"/>
  <c r="R201" i="9"/>
  <c r="P201" i="9"/>
  <c r="BI199" i="9"/>
  <c r="BH199" i="9"/>
  <c r="BG199" i="9"/>
  <c r="BE199" i="9"/>
  <c r="T199" i="9"/>
  <c r="R199" i="9"/>
  <c r="P199" i="9"/>
  <c r="BI197" i="9"/>
  <c r="BH197" i="9"/>
  <c r="BG197" i="9"/>
  <c r="BE197" i="9"/>
  <c r="T197" i="9"/>
  <c r="R197" i="9"/>
  <c r="P197" i="9"/>
  <c r="BI195" i="9"/>
  <c r="BH195" i="9"/>
  <c r="BG195" i="9"/>
  <c r="BE195" i="9"/>
  <c r="T195" i="9"/>
  <c r="R195" i="9"/>
  <c r="P195" i="9"/>
  <c r="BI193" i="9"/>
  <c r="BH193" i="9"/>
  <c r="BG193" i="9"/>
  <c r="BE193" i="9"/>
  <c r="T193" i="9"/>
  <c r="R193" i="9"/>
  <c r="P193" i="9"/>
  <c r="BI191" i="9"/>
  <c r="BH191" i="9"/>
  <c r="BG191" i="9"/>
  <c r="BE191" i="9"/>
  <c r="T191" i="9"/>
  <c r="R191" i="9"/>
  <c r="P191" i="9"/>
  <c r="BI189" i="9"/>
  <c r="BH189" i="9"/>
  <c r="BG189" i="9"/>
  <c r="BE189" i="9"/>
  <c r="T189" i="9"/>
  <c r="R189" i="9"/>
  <c r="P189" i="9"/>
  <c r="BI187" i="9"/>
  <c r="BH187" i="9"/>
  <c r="BG187" i="9"/>
  <c r="BE187" i="9"/>
  <c r="T187" i="9"/>
  <c r="R187" i="9"/>
  <c r="P187" i="9"/>
  <c r="BI185" i="9"/>
  <c r="BH185" i="9"/>
  <c r="BG185" i="9"/>
  <c r="BE185" i="9"/>
  <c r="T185" i="9"/>
  <c r="R185" i="9"/>
  <c r="P185" i="9"/>
  <c r="BI183" i="9"/>
  <c r="BH183" i="9"/>
  <c r="BG183" i="9"/>
  <c r="BE183" i="9"/>
  <c r="T183" i="9"/>
  <c r="R183" i="9"/>
  <c r="P183" i="9"/>
  <c r="BI181" i="9"/>
  <c r="BH181" i="9"/>
  <c r="BG181" i="9"/>
  <c r="BE181" i="9"/>
  <c r="T181" i="9"/>
  <c r="R181" i="9"/>
  <c r="P181" i="9"/>
  <c r="BI179" i="9"/>
  <c r="BH179" i="9"/>
  <c r="BG179" i="9"/>
  <c r="BE179" i="9"/>
  <c r="T179" i="9"/>
  <c r="R179" i="9"/>
  <c r="P179" i="9"/>
  <c r="BI177" i="9"/>
  <c r="BH177" i="9"/>
  <c r="BG177" i="9"/>
  <c r="BE177" i="9"/>
  <c r="T177" i="9"/>
  <c r="R177" i="9"/>
  <c r="P177" i="9"/>
  <c r="BI175" i="9"/>
  <c r="BH175" i="9"/>
  <c r="BG175" i="9"/>
  <c r="BE175" i="9"/>
  <c r="T175" i="9"/>
  <c r="R175" i="9"/>
  <c r="P175" i="9"/>
  <c r="BI173" i="9"/>
  <c r="BH173" i="9"/>
  <c r="BG173" i="9"/>
  <c r="BE173" i="9"/>
  <c r="T173" i="9"/>
  <c r="R173" i="9"/>
  <c r="P173" i="9"/>
  <c r="BI171" i="9"/>
  <c r="BH171" i="9"/>
  <c r="BG171" i="9"/>
  <c r="BE171" i="9"/>
  <c r="T171" i="9"/>
  <c r="R171" i="9"/>
  <c r="P171" i="9"/>
  <c r="BI169" i="9"/>
  <c r="BH169" i="9"/>
  <c r="BG169" i="9"/>
  <c r="BE169" i="9"/>
  <c r="T169" i="9"/>
  <c r="R169" i="9"/>
  <c r="P169" i="9"/>
  <c r="BI167" i="9"/>
  <c r="BH167" i="9"/>
  <c r="BG167" i="9"/>
  <c r="BE167" i="9"/>
  <c r="T167" i="9"/>
  <c r="R167" i="9"/>
  <c r="P167" i="9"/>
  <c r="BI165" i="9"/>
  <c r="BH165" i="9"/>
  <c r="BG165" i="9"/>
  <c r="BE165" i="9"/>
  <c r="T165" i="9"/>
  <c r="R165" i="9"/>
  <c r="P165" i="9"/>
  <c r="BI163" i="9"/>
  <c r="BH163" i="9"/>
  <c r="BG163" i="9"/>
  <c r="BE163" i="9"/>
  <c r="T163" i="9"/>
  <c r="R163" i="9"/>
  <c r="P163" i="9"/>
  <c r="BI161" i="9"/>
  <c r="BH161" i="9"/>
  <c r="BG161" i="9"/>
  <c r="BE161" i="9"/>
  <c r="T161" i="9"/>
  <c r="R161" i="9"/>
  <c r="P161" i="9"/>
  <c r="BI157" i="9"/>
  <c r="BH157" i="9"/>
  <c r="BG157" i="9"/>
  <c r="BE157" i="9"/>
  <c r="T157" i="9"/>
  <c r="R157" i="9"/>
  <c r="P157" i="9"/>
  <c r="BI155" i="9"/>
  <c r="BH155" i="9"/>
  <c r="BG155" i="9"/>
  <c r="BE155" i="9"/>
  <c r="T155" i="9"/>
  <c r="R155" i="9"/>
  <c r="P155" i="9"/>
  <c r="BI153" i="9"/>
  <c r="BH153" i="9"/>
  <c r="BG153" i="9"/>
  <c r="BE153" i="9"/>
  <c r="T153" i="9"/>
  <c r="R153" i="9"/>
  <c r="P153" i="9"/>
  <c r="BI149" i="9"/>
  <c r="BH149" i="9"/>
  <c r="BG149" i="9"/>
  <c r="BE149" i="9"/>
  <c r="T149" i="9"/>
  <c r="R149" i="9"/>
  <c r="P149" i="9"/>
  <c r="BI145" i="9"/>
  <c r="BH145" i="9"/>
  <c r="BG145" i="9"/>
  <c r="BE145" i="9"/>
  <c r="T145" i="9"/>
  <c r="R145" i="9"/>
  <c r="P145" i="9"/>
  <c r="BI141" i="9"/>
  <c r="BH141" i="9"/>
  <c r="BG141" i="9"/>
  <c r="BE141" i="9"/>
  <c r="T141" i="9"/>
  <c r="R141" i="9"/>
  <c r="P141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1" i="9"/>
  <c r="BH131" i="9"/>
  <c r="BG131" i="9"/>
  <c r="BE131" i="9"/>
  <c r="T131" i="9"/>
  <c r="R131" i="9"/>
  <c r="P131" i="9"/>
  <c r="BI129" i="9"/>
  <c r="BH129" i="9"/>
  <c r="BG129" i="9"/>
  <c r="BE129" i="9"/>
  <c r="T129" i="9"/>
  <c r="R129" i="9"/>
  <c r="P129" i="9"/>
  <c r="BI127" i="9"/>
  <c r="BH127" i="9"/>
  <c r="BG127" i="9"/>
  <c r="BE127" i="9"/>
  <c r="T127" i="9"/>
  <c r="R127" i="9"/>
  <c r="P127" i="9"/>
  <c r="BI125" i="9"/>
  <c r="BH125" i="9"/>
  <c r="BG125" i="9"/>
  <c r="BE125" i="9"/>
  <c r="T125" i="9"/>
  <c r="R125" i="9"/>
  <c r="P125" i="9"/>
  <c r="J119" i="9"/>
  <c r="J118" i="9"/>
  <c r="F118" i="9"/>
  <c r="F116" i="9"/>
  <c r="E114" i="9"/>
  <c r="J92" i="9"/>
  <c r="J91" i="9"/>
  <c r="F91" i="9"/>
  <c r="F89" i="9"/>
  <c r="E87" i="9"/>
  <c r="J18" i="9"/>
  <c r="E18" i="9"/>
  <c r="F92" i="9" s="1"/>
  <c r="J17" i="9"/>
  <c r="J12" i="9"/>
  <c r="J89" i="9" s="1"/>
  <c r="E7" i="9"/>
  <c r="E85" i="9"/>
  <c r="J37" i="8"/>
  <c r="J36" i="8"/>
  <c r="AY101" i="1"/>
  <c r="J35" i="8"/>
  <c r="AX101" i="1"/>
  <c r="BI265" i="8"/>
  <c r="BH265" i="8"/>
  <c r="BG265" i="8"/>
  <c r="BE265" i="8"/>
  <c r="T265" i="8"/>
  <c r="T264" i="8"/>
  <c r="T263" i="8"/>
  <c r="R265" i="8"/>
  <c r="R264" i="8"/>
  <c r="R263" i="8" s="1"/>
  <c r="P265" i="8"/>
  <c r="P264" i="8"/>
  <c r="P263" i="8" s="1"/>
  <c r="BI261" i="8"/>
  <c r="BH261" i="8"/>
  <c r="BG261" i="8"/>
  <c r="BE261" i="8"/>
  <c r="T261" i="8"/>
  <c r="R261" i="8"/>
  <c r="P261" i="8"/>
  <c r="BI259" i="8"/>
  <c r="BH259" i="8"/>
  <c r="BG259" i="8"/>
  <c r="BE259" i="8"/>
  <c r="T259" i="8"/>
  <c r="R259" i="8"/>
  <c r="P259" i="8"/>
  <c r="BI257" i="8"/>
  <c r="BH257" i="8"/>
  <c r="BG257" i="8"/>
  <c r="BE257" i="8"/>
  <c r="T257" i="8"/>
  <c r="R257" i="8"/>
  <c r="P257" i="8"/>
  <c r="BI255" i="8"/>
  <c r="BH255" i="8"/>
  <c r="BG255" i="8"/>
  <c r="BE255" i="8"/>
  <c r="T255" i="8"/>
  <c r="R255" i="8"/>
  <c r="P255" i="8"/>
  <c r="BI253" i="8"/>
  <c r="BH253" i="8"/>
  <c r="BG253" i="8"/>
  <c r="BE253" i="8"/>
  <c r="T253" i="8"/>
  <c r="R253" i="8"/>
  <c r="P253" i="8"/>
  <c r="BI251" i="8"/>
  <c r="BH251" i="8"/>
  <c r="BG251" i="8"/>
  <c r="BE251" i="8"/>
  <c r="T251" i="8"/>
  <c r="R251" i="8"/>
  <c r="P251" i="8"/>
  <c r="BI249" i="8"/>
  <c r="BH249" i="8"/>
  <c r="BG249" i="8"/>
  <c r="BE249" i="8"/>
  <c r="T249" i="8"/>
  <c r="R249" i="8"/>
  <c r="P249" i="8"/>
  <c r="BI247" i="8"/>
  <c r="BH247" i="8"/>
  <c r="BG247" i="8"/>
  <c r="BE247" i="8"/>
  <c r="T247" i="8"/>
  <c r="R247" i="8"/>
  <c r="P247" i="8"/>
  <c r="BI244" i="8"/>
  <c r="BH244" i="8"/>
  <c r="BG244" i="8"/>
  <c r="BE244" i="8"/>
  <c r="T244" i="8"/>
  <c r="R244" i="8"/>
  <c r="P244" i="8"/>
  <c r="BI242" i="8"/>
  <c r="BH242" i="8"/>
  <c r="BG242" i="8"/>
  <c r="BE242" i="8"/>
  <c r="T242" i="8"/>
  <c r="R242" i="8"/>
  <c r="P242" i="8"/>
  <c r="BI240" i="8"/>
  <c r="BH240" i="8"/>
  <c r="BG240" i="8"/>
  <c r="BE240" i="8"/>
  <c r="T240" i="8"/>
  <c r="R240" i="8"/>
  <c r="P240" i="8"/>
  <c r="BI238" i="8"/>
  <c r="BH238" i="8"/>
  <c r="BG238" i="8"/>
  <c r="BE238" i="8"/>
  <c r="T238" i="8"/>
  <c r="R238" i="8"/>
  <c r="P238" i="8"/>
  <c r="BI235" i="8"/>
  <c r="BH235" i="8"/>
  <c r="BG235" i="8"/>
  <c r="BE235" i="8"/>
  <c r="T235" i="8"/>
  <c r="R235" i="8"/>
  <c r="P235" i="8"/>
  <c r="BI233" i="8"/>
  <c r="BH233" i="8"/>
  <c r="BG233" i="8"/>
  <c r="BE233" i="8"/>
  <c r="T233" i="8"/>
  <c r="R233" i="8"/>
  <c r="P233" i="8"/>
  <c r="BI231" i="8"/>
  <c r="BH231" i="8"/>
  <c r="BG231" i="8"/>
  <c r="BE231" i="8"/>
  <c r="T231" i="8"/>
  <c r="R231" i="8"/>
  <c r="P231" i="8"/>
  <c r="BI228" i="8"/>
  <c r="BH228" i="8"/>
  <c r="BG228" i="8"/>
  <c r="BE228" i="8"/>
  <c r="T228" i="8"/>
  <c r="R228" i="8"/>
  <c r="P228" i="8"/>
  <c r="BI226" i="8"/>
  <c r="BH226" i="8"/>
  <c r="BG226" i="8"/>
  <c r="BE226" i="8"/>
  <c r="T226" i="8"/>
  <c r="R226" i="8"/>
  <c r="P226" i="8"/>
  <c r="BI224" i="8"/>
  <c r="BH224" i="8"/>
  <c r="BG224" i="8"/>
  <c r="BE224" i="8"/>
  <c r="T224" i="8"/>
  <c r="R224" i="8"/>
  <c r="P224" i="8"/>
  <c r="BI222" i="8"/>
  <c r="BH222" i="8"/>
  <c r="BG222" i="8"/>
  <c r="BE222" i="8"/>
  <c r="T222" i="8"/>
  <c r="R222" i="8"/>
  <c r="P222" i="8"/>
  <c r="BI220" i="8"/>
  <c r="BH220" i="8"/>
  <c r="BG220" i="8"/>
  <c r="BE220" i="8"/>
  <c r="T220" i="8"/>
  <c r="R220" i="8"/>
  <c r="P220" i="8"/>
  <c r="BI218" i="8"/>
  <c r="BH218" i="8"/>
  <c r="BG218" i="8"/>
  <c r="BE218" i="8"/>
  <c r="T218" i="8"/>
  <c r="R218" i="8"/>
  <c r="P218" i="8"/>
  <c r="BI216" i="8"/>
  <c r="BH216" i="8"/>
  <c r="BG216" i="8"/>
  <c r="BE216" i="8"/>
  <c r="T216" i="8"/>
  <c r="R216" i="8"/>
  <c r="P216" i="8"/>
  <c r="BI214" i="8"/>
  <c r="BH214" i="8"/>
  <c r="BG214" i="8"/>
  <c r="BE214" i="8"/>
  <c r="T214" i="8"/>
  <c r="R214" i="8"/>
  <c r="P214" i="8"/>
  <c r="BI212" i="8"/>
  <c r="BH212" i="8"/>
  <c r="BG212" i="8"/>
  <c r="BE212" i="8"/>
  <c r="T212" i="8"/>
  <c r="R212" i="8"/>
  <c r="P212" i="8"/>
  <c r="BI209" i="8"/>
  <c r="BH209" i="8"/>
  <c r="BG209" i="8"/>
  <c r="BE209" i="8"/>
  <c r="T209" i="8"/>
  <c r="R209" i="8"/>
  <c r="P209" i="8"/>
  <c r="BI207" i="8"/>
  <c r="BH207" i="8"/>
  <c r="BG207" i="8"/>
  <c r="BE207" i="8"/>
  <c r="T207" i="8"/>
  <c r="R207" i="8"/>
  <c r="P207" i="8"/>
  <c r="BI205" i="8"/>
  <c r="BH205" i="8"/>
  <c r="BG205" i="8"/>
  <c r="BE205" i="8"/>
  <c r="T205" i="8"/>
  <c r="R205" i="8"/>
  <c r="P205" i="8"/>
  <c r="BI203" i="8"/>
  <c r="BH203" i="8"/>
  <c r="BG203" i="8"/>
  <c r="BE203" i="8"/>
  <c r="T203" i="8"/>
  <c r="R203" i="8"/>
  <c r="P203" i="8"/>
  <c r="BI197" i="8"/>
  <c r="BH197" i="8"/>
  <c r="BG197" i="8"/>
  <c r="BE197" i="8"/>
  <c r="T197" i="8"/>
  <c r="R197" i="8"/>
  <c r="P197" i="8"/>
  <c r="BI188" i="8"/>
  <c r="BH188" i="8"/>
  <c r="BG188" i="8"/>
  <c r="BE188" i="8"/>
  <c r="T188" i="8"/>
  <c r="R188" i="8"/>
  <c r="P188" i="8"/>
  <c r="BI186" i="8"/>
  <c r="BH186" i="8"/>
  <c r="BG186" i="8"/>
  <c r="BE186" i="8"/>
  <c r="T186" i="8"/>
  <c r="R186" i="8"/>
  <c r="P186" i="8"/>
  <c r="BI182" i="8"/>
  <c r="BH182" i="8"/>
  <c r="BG182" i="8"/>
  <c r="BE182" i="8"/>
  <c r="T182" i="8"/>
  <c r="R182" i="8"/>
  <c r="P182" i="8"/>
  <c r="BI178" i="8"/>
  <c r="BH178" i="8"/>
  <c r="BG178" i="8"/>
  <c r="BE178" i="8"/>
  <c r="T178" i="8"/>
  <c r="R178" i="8"/>
  <c r="P178" i="8"/>
  <c r="BI174" i="8"/>
  <c r="BH174" i="8"/>
  <c r="BG174" i="8"/>
  <c r="BE174" i="8"/>
  <c r="T174" i="8"/>
  <c r="R174" i="8"/>
  <c r="P174" i="8"/>
  <c r="BI171" i="8"/>
  <c r="BH171" i="8"/>
  <c r="BG171" i="8"/>
  <c r="BE171" i="8"/>
  <c r="T171" i="8"/>
  <c r="T170" i="8"/>
  <c r="R171" i="8"/>
  <c r="R170" i="8" s="1"/>
  <c r="P171" i="8"/>
  <c r="P170" i="8"/>
  <c r="BI168" i="8"/>
  <c r="BH168" i="8"/>
  <c r="BG168" i="8"/>
  <c r="BE168" i="8"/>
  <c r="T168" i="8"/>
  <c r="R168" i="8"/>
  <c r="P168" i="8"/>
  <c r="BI166" i="8"/>
  <c r="BH166" i="8"/>
  <c r="BG166" i="8"/>
  <c r="BE166" i="8"/>
  <c r="T166" i="8"/>
  <c r="R166" i="8"/>
  <c r="P166" i="8"/>
  <c r="BI164" i="8"/>
  <c r="BH164" i="8"/>
  <c r="BG164" i="8"/>
  <c r="BE164" i="8"/>
  <c r="T164" i="8"/>
  <c r="R164" i="8"/>
  <c r="P164" i="8"/>
  <c r="BI162" i="8"/>
  <c r="BH162" i="8"/>
  <c r="BG162" i="8"/>
  <c r="BE162" i="8"/>
  <c r="T162" i="8"/>
  <c r="R162" i="8"/>
  <c r="P162" i="8"/>
  <c r="BI160" i="8"/>
  <c r="BH160" i="8"/>
  <c r="BG160" i="8"/>
  <c r="BE160" i="8"/>
  <c r="T160" i="8"/>
  <c r="R160" i="8"/>
  <c r="P160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7" i="8"/>
  <c r="BH147" i="8"/>
  <c r="BG147" i="8"/>
  <c r="BE147" i="8"/>
  <c r="T147" i="8"/>
  <c r="R147" i="8"/>
  <c r="P147" i="8"/>
  <c r="BI141" i="8"/>
  <c r="BH141" i="8"/>
  <c r="BG141" i="8"/>
  <c r="BE141" i="8"/>
  <c r="T141" i="8"/>
  <c r="R141" i="8"/>
  <c r="P141" i="8"/>
  <c r="BI137" i="8"/>
  <c r="BH137" i="8"/>
  <c r="BG137" i="8"/>
  <c r="BE137" i="8"/>
  <c r="T137" i="8"/>
  <c r="T136" i="8"/>
  <c r="R137" i="8"/>
  <c r="R136" i="8"/>
  <c r="P137" i="8"/>
  <c r="P136" i="8"/>
  <c r="BI134" i="8"/>
  <c r="BH134" i="8"/>
  <c r="BG134" i="8"/>
  <c r="BE134" i="8"/>
  <c r="T134" i="8"/>
  <c r="T133" i="8"/>
  <c r="T132" i="8"/>
  <c r="R134" i="8"/>
  <c r="R133" i="8"/>
  <c r="R132" i="8"/>
  <c r="P134" i="8"/>
  <c r="P133" i="8"/>
  <c r="P132" i="8"/>
  <c r="J128" i="8"/>
  <c r="J127" i="8"/>
  <c r="F127" i="8"/>
  <c r="F125" i="8"/>
  <c r="E123" i="8"/>
  <c r="J92" i="8"/>
  <c r="J91" i="8"/>
  <c r="F91" i="8"/>
  <c r="F89" i="8"/>
  <c r="E87" i="8"/>
  <c r="J18" i="8"/>
  <c r="E18" i="8"/>
  <c r="F128" i="8" s="1"/>
  <c r="J17" i="8"/>
  <c r="J12" i="8"/>
  <c r="J89" i="8" s="1"/>
  <c r="E7" i="8"/>
  <c r="E85" i="8" s="1"/>
  <c r="J37" i="7"/>
  <c r="J36" i="7"/>
  <c r="AY100" i="1"/>
  <c r="J35" i="7"/>
  <c r="AX100" i="1" s="1"/>
  <c r="BI213" i="7"/>
  <c r="BH213" i="7"/>
  <c r="BG213" i="7"/>
  <c r="BE213" i="7"/>
  <c r="T213" i="7"/>
  <c r="R213" i="7"/>
  <c r="P213" i="7"/>
  <c r="BI211" i="7"/>
  <c r="BH211" i="7"/>
  <c r="BG211" i="7"/>
  <c r="BE211" i="7"/>
  <c r="T211" i="7"/>
  <c r="R211" i="7"/>
  <c r="P211" i="7"/>
  <c r="BI208" i="7"/>
  <c r="BH208" i="7"/>
  <c r="BG208" i="7"/>
  <c r="BE208" i="7"/>
  <c r="T208" i="7"/>
  <c r="R208" i="7"/>
  <c r="P208" i="7"/>
  <c r="BI206" i="7"/>
  <c r="BH206" i="7"/>
  <c r="BG206" i="7"/>
  <c r="BE206" i="7"/>
  <c r="T206" i="7"/>
  <c r="R206" i="7"/>
  <c r="P206" i="7"/>
  <c r="BI204" i="7"/>
  <c r="BH204" i="7"/>
  <c r="BG204" i="7"/>
  <c r="BE204" i="7"/>
  <c r="T204" i="7"/>
  <c r="R204" i="7"/>
  <c r="P204" i="7"/>
  <c r="BI202" i="7"/>
  <c r="BH202" i="7"/>
  <c r="BG202" i="7"/>
  <c r="BE202" i="7"/>
  <c r="T202" i="7"/>
  <c r="R202" i="7"/>
  <c r="P202" i="7"/>
  <c r="BI200" i="7"/>
  <c r="BH200" i="7"/>
  <c r="BG200" i="7"/>
  <c r="BE200" i="7"/>
  <c r="T200" i="7"/>
  <c r="R200" i="7"/>
  <c r="P200" i="7"/>
  <c r="BI198" i="7"/>
  <c r="BH198" i="7"/>
  <c r="BG198" i="7"/>
  <c r="BE198" i="7"/>
  <c r="T198" i="7"/>
  <c r="R198" i="7"/>
  <c r="P198" i="7"/>
  <c r="BI196" i="7"/>
  <c r="BH196" i="7"/>
  <c r="BG196" i="7"/>
  <c r="BE196" i="7"/>
  <c r="T196" i="7"/>
  <c r="R196" i="7"/>
  <c r="P196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0" i="7"/>
  <c r="BH190" i="7"/>
  <c r="BG190" i="7"/>
  <c r="BE190" i="7"/>
  <c r="T190" i="7"/>
  <c r="R190" i="7"/>
  <c r="P190" i="7"/>
  <c r="BI188" i="7"/>
  <c r="BH188" i="7"/>
  <c r="BG188" i="7"/>
  <c r="BE188" i="7"/>
  <c r="T188" i="7"/>
  <c r="R188" i="7"/>
  <c r="P188" i="7"/>
  <c r="BI186" i="7"/>
  <c r="BH186" i="7"/>
  <c r="BG186" i="7"/>
  <c r="BE186" i="7"/>
  <c r="T186" i="7"/>
  <c r="R186" i="7"/>
  <c r="P186" i="7"/>
  <c r="BI184" i="7"/>
  <c r="BH184" i="7"/>
  <c r="BG184" i="7"/>
  <c r="BE184" i="7"/>
  <c r="T184" i="7"/>
  <c r="R184" i="7"/>
  <c r="P184" i="7"/>
  <c r="BI182" i="7"/>
  <c r="BH182" i="7"/>
  <c r="BG182" i="7"/>
  <c r="BE182" i="7"/>
  <c r="T182" i="7"/>
  <c r="R182" i="7"/>
  <c r="P182" i="7"/>
  <c r="BI179" i="7"/>
  <c r="BH179" i="7"/>
  <c r="BG179" i="7"/>
  <c r="BE179" i="7"/>
  <c r="T179" i="7"/>
  <c r="T178" i="7"/>
  <c r="R179" i="7"/>
  <c r="R178" i="7"/>
  <c r="P179" i="7"/>
  <c r="P178" i="7" s="1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8" i="7"/>
  <c r="BH168" i="7"/>
  <c r="BG168" i="7"/>
  <c r="BE168" i="7"/>
  <c r="T168" i="7"/>
  <c r="R168" i="7"/>
  <c r="P168" i="7"/>
  <c r="BI165" i="7"/>
  <c r="BH165" i="7"/>
  <c r="BG165" i="7"/>
  <c r="BE165" i="7"/>
  <c r="T165" i="7"/>
  <c r="R165" i="7"/>
  <c r="P165" i="7"/>
  <c r="BI163" i="7"/>
  <c r="BH163" i="7"/>
  <c r="BG163" i="7"/>
  <c r="BE163" i="7"/>
  <c r="T163" i="7"/>
  <c r="R163" i="7"/>
  <c r="P163" i="7"/>
  <c r="BI161" i="7"/>
  <c r="BH161" i="7"/>
  <c r="BG161" i="7"/>
  <c r="BE161" i="7"/>
  <c r="T161" i="7"/>
  <c r="R161" i="7"/>
  <c r="P161" i="7"/>
  <c r="BI159" i="7"/>
  <c r="BH159" i="7"/>
  <c r="BG159" i="7"/>
  <c r="BE159" i="7"/>
  <c r="T159" i="7"/>
  <c r="R159" i="7"/>
  <c r="P159" i="7"/>
  <c r="BI157" i="7"/>
  <c r="BH157" i="7"/>
  <c r="BG157" i="7"/>
  <c r="BE157" i="7"/>
  <c r="T157" i="7"/>
  <c r="R157" i="7"/>
  <c r="P157" i="7"/>
  <c r="BI155" i="7"/>
  <c r="BH155" i="7"/>
  <c r="BG155" i="7"/>
  <c r="BE155" i="7"/>
  <c r="T155" i="7"/>
  <c r="R155" i="7"/>
  <c r="P155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R151" i="7"/>
  <c r="P151" i="7"/>
  <c r="BI149" i="7"/>
  <c r="BH149" i="7"/>
  <c r="BG149" i="7"/>
  <c r="BE149" i="7"/>
  <c r="T149" i="7"/>
  <c r="R149" i="7"/>
  <c r="P149" i="7"/>
  <c r="BI147" i="7"/>
  <c r="BH147" i="7"/>
  <c r="BG147" i="7"/>
  <c r="BE147" i="7"/>
  <c r="T147" i="7"/>
  <c r="R147" i="7"/>
  <c r="P147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BI139" i="7"/>
  <c r="BH139" i="7"/>
  <c r="BG139" i="7"/>
  <c r="BE139" i="7"/>
  <c r="T139" i="7"/>
  <c r="R139" i="7"/>
  <c r="P139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J123" i="7"/>
  <c r="J122" i="7"/>
  <c r="F122" i="7"/>
  <c r="F120" i="7"/>
  <c r="E118" i="7"/>
  <c r="J92" i="7"/>
  <c r="J91" i="7"/>
  <c r="F91" i="7"/>
  <c r="F89" i="7"/>
  <c r="E87" i="7"/>
  <c r="J18" i="7"/>
  <c r="E18" i="7"/>
  <c r="F92" i="7" s="1"/>
  <c r="J17" i="7"/>
  <c r="J12" i="7"/>
  <c r="J120" i="7"/>
  <c r="E7" i="7"/>
  <c r="E116" i="7"/>
  <c r="AY99" i="1"/>
  <c r="J37" i="6"/>
  <c r="J36" i="6"/>
  <c r="J35" i="6"/>
  <c r="AX99" i="1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BI123" i="6"/>
  <c r="BH123" i="6"/>
  <c r="BG123" i="6"/>
  <c r="BE123" i="6"/>
  <c r="T123" i="6"/>
  <c r="R123" i="6"/>
  <c r="P123" i="6"/>
  <c r="BI121" i="6"/>
  <c r="BH121" i="6"/>
  <c r="BG121" i="6"/>
  <c r="BE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/>
  <c r="J17" i="6"/>
  <c r="J12" i="6"/>
  <c r="J112" i="6" s="1"/>
  <c r="E7" i="6"/>
  <c r="E108" i="6" s="1"/>
  <c r="J37" i="5"/>
  <c r="J36" i="5"/>
  <c r="AY98" i="1"/>
  <c r="J35" i="5"/>
  <c r="AX98" i="1"/>
  <c r="BI173" i="5"/>
  <c r="BH173" i="5"/>
  <c r="BG173" i="5"/>
  <c r="BE173" i="5"/>
  <c r="T173" i="5"/>
  <c r="R173" i="5"/>
  <c r="P173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38" i="5"/>
  <c r="BH138" i="5"/>
  <c r="BG138" i="5"/>
  <c r="BE138" i="5"/>
  <c r="T138" i="5"/>
  <c r="T137" i="5" s="1"/>
  <c r="R138" i="5"/>
  <c r="R137" i="5"/>
  <c r="P138" i="5"/>
  <c r="P137" i="5"/>
  <c r="BI134" i="5"/>
  <c r="BH134" i="5"/>
  <c r="BG134" i="5"/>
  <c r="BE134" i="5"/>
  <c r="T134" i="5"/>
  <c r="T133" i="5" s="1"/>
  <c r="R134" i="5"/>
  <c r="R133" i="5"/>
  <c r="P134" i="5"/>
  <c r="P133" i="5" s="1"/>
  <c r="BI131" i="5"/>
  <c r="BH131" i="5"/>
  <c r="BG131" i="5"/>
  <c r="BE131" i="5"/>
  <c r="T131" i="5"/>
  <c r="R131" i="5"/>
  <c r="P131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92" i="5"/>
  <c r="J17" i="5"/>
  <c r="J12" i="5"/>
  <c r="J116" i="5"/>
  <c r="E7" i="5"/>
  <c r="E112" i="5" s="1"/>
  <c r="J37" i="4"/>
  <c r="J36" i="4"/>
  <c r="AY97" i="1"/>
  <c r="J35" i="4"/>
  <c r="AX97" i="1" s="1"/>
  <c r="BI308" i="4"/>
  <c r="BH308" i="4"/>
  <c r="BG308" i="4"/>
  <c r="BE308" i="4"/>
  <c r="T308" i="4"/>
  <c r="R308" i="4"/>
  <c r="P308" i="4"/>
  <c r="BI298" i="4"/>
  <c r="BH298" i="4"/>
  <c r="BG298" i="4"/>
  <c r="BE298" i="4"/>
  <c r="T298" i="4"/>
  <c r="R298" i="4"/>
  <c r="P298" i="4"/>
  <c r="BI296" i="4"/>
  <c r="BH296" i="4"/>
  <c r="BG296" i="4"/>
  <c r="BE296" i="4"/>
  <c r="T296" i="4"/>
  <c r="R296" i="4"/>
  <c r="P296" i="4"/>
  <c r="BI294" i="4"/>
  <c r="BH294" i="4"/>
  <c r="BG294" i="4"/>
  <c r="BE294" i="4"/>
  <c r="T294" i="4"/>
  <c r="R294" i="4"/>
  <c r="P294" i="4"/>
  <c r="BI292" i="4"/>
  <c r="BH292" i="4"/>
  <c r="BG292" i="4"/>
  <c r="BE292" i="4"/>
  <c r="T292" i="4"/>
  <c r="R292" i="4"/>
  <c r="P292" i="4"/>
  <c r="BI290" i="4"/>
  <c r="BH290" i="4"/>
  <c r="BG290" i="4"/>
  <c r="BE290" i="4"/>
  <c r="T290" i="4"/>
  <c r="R290" i="4"/>
  <c r="P290" i="4"/>
  <c r="BI288" i="4"/>
  <c r="BH288" i="4"/>
  <c r="BG288" i="4"/>
  <c r="BE288" i="4"/>
  <c r="T288" i="4"/>
  <c r="R288" i="4"/>
  <c r="P288" i="4"/>
  <c r="BI286" i="4"/>
  <c r="BH286" i="4"/>
  <c r="BG286" i="4"/>
  <c r="BE286" i="4"/>
  <c r="T286" i="4"/>
  <c r="R286" i="4"/>
  <c r="P286" i="4"/>
  <c r="BI284" i="4"/>
  <c r="BH284" i="4"/>
  <c r="BG284" i="4"/>
  <c r="BE284" i="4"/>
  <c r="T284" i="4"/>
  <c r="R284" i="4"/>
  <c r="P284" i="4"/>
  <c r="BI279" i="4"/>
  <c r="BH279" i="4"/>
  <c r="BG279" i="4"/>
  <c r="BE279" i="4"/>
  <c r="T279" i="4"/>
  <c r="R279" i="4"/>
  <c r="P279" i="4"/>
  <c r="BI274" i="4"/>
  <c r="BH274" i="4"/>
  <c r="BG274" i="4"/>
  <c r="BE274" i="4"/>
  <c r="T274" i="4"/>
  <c r="R274" i="4"/>
  <c r="P274" i="4"/>
  <c r="BI272" i="4"/>
  <c r="BH272" i="4"/>
  <c r="BG272" i="4"/>
  <c r="BE272" i="4"/>
  <c r="T272" i="4"/>
  <c r="R272" i="4"/>
  <c r="P272" i="4"/>
  <c r="BI270" i="4"/>
  <c r="BH270" i="4"/>
  <c r="BG270" i="4"/>
  <c r="BE270" i="4"/>
  <c r="T270" i="4"/>
  <c r="R270" i="4"/>
  <c r="P270" i="4"/>
  <c r="BI268" i="4"/>
  <c r="BH268" i="4"/>
  <c r="BG268" i="4"/>
  <c r="BE268" i="4"/>
  <c r="T268" i="4"/>
  <c r="R268" i="4"/>
  <c r="P268" i="4"/>
  <c r="BI266" i="4"/>
  <c r="BH266" i="4"/>
  <c r="BG266" i="4"/>
  <c r="BE266" i="4"/>
  <c r="T266" i="4"/>
  <c r="R266" i="4"/>
  <c r="P266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57" i="4"/>
  <c r="BH257" i="4"/>
  <c r="BG257" i="4"/>
  <c r="BE257" i="4"/>
  <c r="T257" i="4"/>
  <c r="R257" i="4"/>
  <c r="P257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1" i="4"/>
  <c r="BH251" i="4"/>
  <c r="BG251" i="4"/>
  <c r="BE251" i="4"/>
  <c r="T251" i="4"/>
  <c r="R251" i="4"/>
  <c r="P251" i="4"/>
  <c r="BI249" i="4"/>
  <c r="BH249" i="4"/>
  <c r="BG249" i="4"/>
  <c r="BE249" i="4"/>
  <c r="T249" i="4"/>
  <c r="R249" i="4"/>
  <c r="P249" i="4"/>
  <c r="BI247" i="4"/>
  <c r="BH247" i="4"/>
  <c r="BG247" i="4"/>
  <c r="BE247" i="4"/>
  <c r="T247" i="4"/>
  <c r="R247" i="4"/>
  <c r="P247" i="4"/>
  <c r="BI245" i="4"/>
  <c r="BH245" i="4"/>
  <c r="BG245" i="4"/>
  <c r="BE245" i="4"/>
  <c r="T245" i="4"/>
  <c r="R245" i="4"/>
  <c r="P245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39" i="4"/>
  <c r="BH239" i="4"/>
  <c r="BG239" i="4"/>
  <c r="BE239" i="4"/>
  <c r="T239" i="4"/>
  <c r="R239" i="4"/>
  <c r="P239" i="4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2" i="4"/>
  <c r="BH232" i="4"/>
  <c r="BG232" i="4"/>
  <c r="BE232" i="4"/>
  <c r="T232" i="4"/>
  <c r="R232" i="4"/>
  <c r="P232" i="4"/>
  <c r="BI230" i="4"/>
  <c r="BH230" i="4"/>
  <c r="BG230" i="4"/>
  <c r="BE230" i="4"/>
  <c r="T230" i="4"/>
  <c r="R230" i="4"/>
  <c r="P230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4" i="4"/>
  <c r="BH224" i="4"/>
  <c r="BG224" i="4"/>
  <c r="BE224" i="4"/>
  <c r="T224" i="4"/>
  <c r="R224" i="4"/>
  <c r="P224" i="4"/>
  <c r="BI222" i="4"/>
  <c r="BH222" i="4"/>
  <c r="BG222" i="4"/>
  <c r="BE222" i="4"/>
  <c r="T222" i="4"/>
  <c r="R222" i="4"/>
  <c r="P222" i="4"/>
  <c r="BI220" i="4"/>
  <c r="BH220" i="4"/>
  <c r="BG220" i="4"/>
  <c r="BE220" i="4"/>
  <c r="T220" i="4"/>
  <c r="R220" i="4"/>
  <c r="P220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4" i="4"/>
  <c r="BH214" i="4"/>
  <c r="BG214" i="4"/>
  <c r="BE214" i="4"/>
  <c r="T214" i="4"/>
  <c r="R214" i="4"/>
  <c r="P214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3" i="4"/>
  <c r="BH173" i="4"/>
  <c r="BG173" i="4"/>
  <c r="BE173" i="4"/>
  <c r="T173" i="4"/>
  <c r="R173" i="4"/>
  <c r="P173" i="4"/>
  <c r="BI169" i="4"/>
  <c r="BH169" i="4"/>
  <c r="BG169" i="4"/>
  <c r="BE169" i="4"/>
  <c r="T169" i="4"/>
  <c r="R169" i="4"/>
  <c r="P169" i="4"/>
  <c r="BI166" i="4"/>
  <c r="BH166" i="4"/>
  <c r="BG166" i="4"/>
  <c r="BE166" i="4"/>
  <c r="T166" i="4"/>
  <c r="T165" i="4" s="1"/>
  <c r="R166" i="4"/>
  <c r="R165" i="4"/>
  <c r="P166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J122" i="4"/>
  <c r="J121" i="4"/>
  <c r="F121" i="4"/>
  <c r="F119" i="4"/>
  <c r="E117" i="4"/>
  <c r="J92" i="4"/>
  <c r="J91" i="4"/>
  <c r="F91" i="4"/>
  <c r="F89" i="4"/>
  <c r="E87" i="4"/>
  <c r="J18" i="4"/>
  <c r="E18" i="4"/>
  <c r="F122" i="4" s="1"/>
  <c r="J17" i="4"/>
  <c r="J12" i="4"/>
  <c r="J119" i="4" s="1"/>
  <c r="E7" i="4"/>
  <c r="E115" i="4"/>
  <c r="J37" i="3"/>
  <c r="J36" i="3"/>
  <c r="AY96" i="1"/>
  <c r="J35" i="3"/>
  <c r="AX96" i="1"/>
  <c r="BI303" i="3"/>
  <c r="BH303" i="3"/>
  <c r="BG303" i="3"/>
  <c r="BE303" i="3"/>
  <c r="T303" i="3"/>
  <c r="R303" i="3"/>
  <c r="P303" i="3"/>
  <c r="BI301" i="3"/>
  <c r="BH301" i="3"/>
  <c r="BG301" i="3"/>
  <c r="BE301" i="3"/>
  <c r="T301" i="3"/>
  <c r="R301" i="3"/>
  <c r="P301" i="3"/>
  <c r="BI299" i="3"/>
  <c r="BH299" i="3"/>
  <c r="BG299" i="3"/>
  <c r="BE299" i="3"/>
  <c r="T299" i="3"/>
  <c r="R299" i="3"/>
  <c r="P299" i="3"/>
  <c r="BI297" i="3"/>
  <c r="BH297" i="3"/>
  <c r="BG297" i="3"/>
  <c r="BE297" i="3"/>
  <c r="T297" i="3"/>
  <c r="R297" i="3"/>
  <c r="P297" i="3"/>
  <c r="BI295" i="3"/>
  <c r="BH295" i="3"/>
  <c r="BG295" i="3"/>
  <c r="BE295" i="3"/>
  <c r="T295" i="3"/>
  <c r="R295" i="3"/>
  <c r="P295" i="3"/>
  <c r="BI293" i="3"/>
  <c r="BH293" i="3"/>
  <c r="BG293" i="3"/>
  <c r="BE293" i="3"/>
  <c r="T293" i="3"/>
  <c r="R293" i="3"/>
  <c r="P293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3" i="3"/>
  <c r="BH283" i="3"/>
  <c r="BG283" i="3"/>
  <c r="BE283" i="3"/>
  <c r="T283" i="3"/>
  <c r="R283" i="3"/>
  <c r="P283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3" i="3"/>
  <c r="BH273" i="3"/>
  <c r="BG273" i="3"/>
  <c r="BE273" i="3"/>
  <c r="T273" i="3"/>
  <c r="R273" i="3"/>
  <c r="P273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4" i="3"/>
  <c r="BH244" i="3"/>
  <c r="BG244" i="3"/>
  <c r="BE244" i="3"/>
  <c r="T244" i="3"/>
  <c r="R244" i="3"/>
  <c r="P244" i="3"/>
  <c r="BI241" i="3"/>
  <c r="BH241" i="3"/>
  <c r="BG241" i="3"/>
  <c r="BE241" i="3"/>
  <c r="T241" i="3"/>
  <c r="R241" i="3"/>
  <c r="P241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29" i="3"/>
  <c r="BH229" i="3"/>
  <c r="BG229" i="3"/>
  <c r="BE229" i="3"/>
  <c r="T229" i="3"/>
  <c r="R229" i="3"/>
  <c r="P229" i="3"/>
  <c r="BI227" i="3"/>
  <c r="BH227" i="3"/>
  <c r="BG227" i="3"/>
  <c r="BE227" i="3"/>
  <c r="T227" i="3"/>
  <c r="R227" i="3"/>
  <c r="P227" i="3"/>
  <c r="BI225" i="3"/>
  <c r="BH225" i="3"/>
  <c r="BG225" i="3"/>
  <c r="BE225" i="3"/>
  <c r="T225" i="3"/>
  <c r="R225" i="3"/>
  <c r="P225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18" i="3"/>
  <c r="BH218" i="3"/>
  <c r="BG218" i="3"/>
  <c r="BE218" i="3"/>
  <c r="T218" i="3"/>
  <c r="R218" i="3"/>
  <c r="P218" i="3"/>
  <c r="BI214" i="3"/>
  <c r="BH214" i="3"/>
  <c r="BG214" i="3"/>
  <c r="BE214" i="3"/>
  <c r="T214" i="3"/>
  <c r="R214" i="3"/>
  <c r="P214" i="3"/>
  <c r="BI209" i="3"/>
  <c r="BH209" i="3"/>
  <c r="BG209" i="3"/>
  <c r="BE209" i="3"/>
  <c r="T209" i="3"/>
  <c r="R209" i="3"/>
  <c r="P209" i="3"/>
  <c r="BI202" i="3"/>
  <c r="BH202" i="3"/>
  <c r="BG202" i="3"/>
  <c r="BE202" i="3"/>
  <c r="T202" i="3"/>
  <c r="R202" i="3"/>
  <c r="P202" i="3"/>
  <c r="BI197" i="3"/>
  <c r="BH197" i="3"/>
  <c r="BG197" i="3"/>
  <c r="BE197" i="3"/>
  <c r="T197" i="3"/>
  <c r="R197" i="3"/>
  <c r="P197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4" i="3"/>
  <c r="BH174" i="3"/>
  <c r="BG174" i="3"/>
  <c r="BE174" i="3"/>
  <c r="T174" i="3"/>
  <c r="R174" i="3"/>
  <c r="P174" i="3"/>
  <c r="BI169" i="3"/>
  <c r="BH169" i="3"/>
  <c r="BG169" i="3"/>
  <c r="BE169" i="3"/>
  <c r="T169" i="3"/>
  <c r="R169" i="3"/>
  <c r="P169" i="3"/>
  <c r="BI162" i="3"/>
  <c r="BH162" i="3"/>
  <c r="BG162" i="3"/>
  <c r="BE162" i="3"/>
  <c r="T162" i="3"/>
  <c r="R162" i="3"/>
  <c r="P162" i="3"/>
  <c r="BI157" i="3"/>
  <c r="BH157" i="3"/>
  <c r="BG157" i="3"/>
  <c r="BE157" i="3"/>
  <c r="T157" i="3"/>
  <c r="R157" i="3"/>
  <c r="P157" i="3"/>
  <c r="BI152" i="3"/>
  <c r="BH152" i="3"/>
  <c r="BG152" i="3"/>
  <c r="BE152" i="3"/>
  <c r="T152" i="3"/>
  <c r="R152" i="3"/>
  <c r="P152" i="3"/>
  <c r="BI148" i="3"/>
  <c r="BH148" i="3"/>
  <c r="BG148" i="3"/>
  <c r="BE148" i="3"/>
  <c r="T148" i="3"/>
  <c r="R148" i="3"/>
  <c r="P148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R140" i="3"/>
  <c r="P140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/>
  <c r="J17" i="3"/>
  <c r="J12" i="3"/>
  <c r="J118" i="3" s="1"/>
  <c r="E7" i="3"/>
  <c r="E85" i="3"/>
  <c r="J37" i="2"/>
  <c r="J36" i="2"/>
  <c r="AY95" i="1"/>
  <c r="J35" i="2"/>
  <c r="AX95" i="1"/>
  <c r="BI308" i="2"/>
  <c r="BH308" i="2"/>
  <c r="BG308" i="2"/>
  <c r="BE308" i="2"/>
  <c r="T308" i="2"/>
  <c r="T307" i="2"/>
  <c r="R308" i="2"/>
  <c r="R307" i="2"/>
  <c r="P308" i="2"/>
  <c r="P307" i="2"/>
  <c r="BI300" i="2"/>
  <c r="BH300" i="2"/>
  <c r="BG300" i="2"/>
  <c r="BE300" i="2"/>
  <c r="T300" i="2"/>
  <c r="T299" i="2"/>
  <c r="R300" i="2"/>
  <c r="R299" i="2"/>
  <c r="P300" i="2"/>
  <c r="P299" i="2"/>
  <c r="BI297" i="2"/>
  <c r="BH297" i="2"/>
  <c r="BG297" i="2"/>
  <c r="BE297" i="2"/>
  <c r="T297" i="2"/>
  <c r="T296" i="2"/>
  <c r="R297" i="2"/>
  <c r="R296" i="2"/>
  <c r="P297" i="2"/>
  <c r="P296" i="2"/>
  <c r="BI294" i="2"/>
  <c r="BH294" i="2"/>
  <c r="BG294" i="2"/>
  <c r="BE294" i="2"/>
  <c r="T294" i="2"/>
  <c r="T293" i="2"/>
  <c r="R294" i="2"/>
  <c r="R293" i="2"/>
  <c r="P294" i="2"/>
  <c r="P293" i="2"/>
  <c r="BI291" i="2"/>
  <c r="BH291" i="2"/>
  <c r="BG291" i="2"/>
  <c r="BE291" i="2"/>
  <c r="T291" i="2"/>
  <c r="T290" i="2"/>
  <c r="R291" i="2"/>
  <c r="R290" i="2"/>
  <c r="P291" i="2"/>
  <c r="P290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T274" i="2"/>
  <c r="R275" i="2"/>
  <c r="R274" i="2"/>
  <c r="P275" i="2"/>
  <c r="P274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T209" i="2"/>
  <c r="R210" i="2"/>
  <c r="R209" i="2"/>
  <c r="P210" i="2"/>
  <c r="P209" i="2"/>
  <c r="BI207" i="2"/>
  <c r="BH207" i="2"/>
  <c r="BG207" i="2"/>
  <c r="BE207" i="2"/>
  <c r="T207" i="2"/>
  <c r="T206" i="2"/>
  <c r="R207" i="2"/>
  <c r="R206" i="2"/>
  <c r="P207" i="2"/>
  <c r="P206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85" i="2"/>
  <c r="BH185" i="2"/>
  <c r="BG185" i="2"/>
  <c r="BE185" i="2"/>
  <c r="T185" i="2"/>
  <c r="R185" i="2"/>
  <c r="P185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/>
  <c r="J17" i="2"/>
  <c r="J12" i="2"/>
  <c r="J130" i="2"/>
  <c r="E7" i="2"/>
  <c r="E85" i="2"/>
  <c r="L90" i="1"/>
  <c r="AM90" i="1"/>
  <c r="AM89" i="1"/>
  <c r="L89" i="1"/>
  <c r="AM87" i="1"/>
  <c r="L87" i="1"/>
  <c r="L85" i="1"/>
  <c r="L84" i="1"/>
  <c r="BK288" i="2"/>
  <c r="BK225" i="2"/>
  <c r="J259" i="2"/>
  <c r="BK294" i="2"/>
  <c r="BK174" i="2"/>
  <c r="BK147" i="2"/>
  <c r="J221" i="2"/>
  <c r="J157" i="2"/>
  <c r="BK217" i="2"/>
  <c r="J248" i="3"/>
  <c r="J214" i="3"/>
  <c r="J227" i="3"/>
  <c r="BK223" i="3"/>
  <c r="BK138" i="4"/>
  <c r="J201" i="4"/>
  <c r="J251" i="4"/>
  <c r="BK199" i="4"/>
  <c r="BK161" i="5"/>
  <c r="BK125" i="5"/>
  <c r="BK165" i="5"/>
  <c r="BK125" i="6"/>
  <c r="BK179" i="7"/>
  <c r="J153" i="7"/>
  <c r="BK174" i="7"/>
  <c r="BK163" i="7"/>
  <c r="BK162" i="8"/>
  <c r="J137" i="8"/>
  <c r="BK133" i="9"/>
  <c r="J126" i="10"/>
  <c r="BK129" i="10"/>
  <c r="BK125" i="10"/>
  <c r="J311" i="11"/>
  <c r="J212" i="11"/>
  <c r="J335" i="11"/>
  <c r="J301" i="11"/>
  <c r="J219" i="11"/>
  <c r="J268" i="11"/>
  <c r="J223" i="11"/>
  <c r="BK266" i="11"/>
  <c r="BK137" i="11"/>
  <c r="J137" i="12"/>
  <c r="BK227" i="2"/>
  <c r="BK197" i="2"/>
  <c r="BK255" i="2"/>
  <c r="J149" i="2"/>
  <c r="J278" i="2"/>
  <c r="J199" i="2"/>
  <c r="J178" i="2"/>
  <c r="BK267" i="3"/>
  <c r="J237" i="3"/>
  <c r="J303" i="3"/>
  <c r="BK287" i="3"/>
  <c r="J295" i="3"/>
  <c r="J267" i="3"/>
  <c r="J225" i="3"/>
  <c r="J135" i="3"/>
  <c r="BK297" i="3"/>
  <c r="J265" i="3"/>
  <c r="J246" i="3"/>
  <c r="J169" i="3"/>
  <c r="J255" i="3"/>
  <c r="J183" i="3"/>
  <c r="J144" i="3"/>
  <c r="J127" i="3"/>
  <c r="BK308" i="4"/>
  <c r="BK294" i="4"/>
  <c r="J279" i="4"/>
  <c r="BK257" i="4"/>
  <c r="BK241" i="4"/>
  <c r="J228" i="4"/>
  <c r="J187" i="4"/>
  <c r="J143" i="4"/>
  <c r="J274" i="4"/>
  <c r="J253" i="4"/>
  <c r="J203" i="4"/>
  <c r="J169" i="4"/>
  <c r="BK173" i="5"/>
  <c r="J153" i="5"/>
  <c r="J141" i="5"/>
  <c r="BK169" i="5"/>
  <c r="BK145" i="5"/>
  <c r="BK138" i="5"/>
  <c r="J125" i="5"/>
  <c r="BK151" i="5"/>
  <c r="J131" i="6"/>
  <c r="J127" i="6"/>
  <c r="J125" i="6"/>
  <c r="BK208" i="7"/>
  <c r="BK202" i="7"/>
  <c r="J165" i="7"/>
  <c r="J192" i="7"/>
  <c r="BK165" i="7"/>
  <c r="BK194" i="7"/>
  <c r="BK204" i="7"/>
  <c r="BK188" i="7"/>
  <c r="BK170" i="7"/>
  <c r="BK147" i="7"/>
  <c r="BK172" i="7"/>
  <c r="BK139" i="7"/>
  <c r="J137" i="7"/>
  <c r="BK157" i="7"/>
  <c r="BK259" i="8"/>
  <c r="BK251" i="8"/>
  <c r="BK212" i="8"/>
  <c r="BK182" i="8"/>
  <c r="BK247" i="8"/>
  <c r="BK233" i="8"/>
  <c r="J160" i="8"/>
  <c r="BK253" i="8"/>
  <c r="J242" i="8"/>
  <c r="J162" i="8"/>
  <c r="J197" i="8"/>
  <c r="J155" i="8"/>
  <c r="J216" i="8"/>
  <c r="J164" i="8"/>
  <c r="BK291" i="9"/>
  <c r="J245" i="9"/>
  <c r="J291" i="9"/>
  <c r="BK253" i="9"/>
  <c r="BK217" i="9"/>
  <c r="J199" i="9"/>
  <c r="J171" i="9"/>
  <c r="BK247" i="9"/>
  <c r="J223" i="9"/>
  <c r="BK264" i="9"/>
  <c r="BK237" i="9"/>
  <c r="BK221" i="9"/>
  <c r="BK199" i="9"/>
  <c r="J135" i="9"/>
  <c r="J185" i="9"/>
  <c r="BK155" i="9"/>
  <c r="J229" i="9"/>
  <c r="BK201" i="9"/>
  <c r="J189" i="9"/>
  <c r="BK171" i="9"/>
  <c r="J149" i="9"/>
  <c r="BK153" i="9"/>
  <c r="BK141" i="9"/>
  <c r="BK343" i="11"/>
  <c r="BK326" i="11"/>
  <c r="J322" i="11"/>
  <c r="BK299" i="11"/>
  <c r="J291" i="11"/>
  <c r="BK274" i="11"/>
  <c r="J247" i="11"/>
  <c r="BK214" i="11"/>
  <c r="BK203" i="11"/>
  <c r="BK239" i="11"/>
  <c r="BK165" i="11"/>
  <c r="BK131" i="12"/>
  <c r="J126" i="12"/>
  <c r="J294" i="2"/>
  <c r="BK268" i="2"/>
  <c r="J291" i="2"/>
  <c r="BK300" i="2"/>
  <c r="BK250" i="2"/>
  <c r="BK221" i="2"/>
  <c r="BK178" i="2"/>
  <c r="J238" i="2"/>
  <c r="BK223" i="2"/>
  <c r="BK149" i="2"/>
  <c r="J227" i="2"/>
  <c r="BK145" i="2"/>
  <c r="BK279" i="3"/>
  <c r="J261" i="3"/>
  <c r="BK235" i="3"/>
  <c r="BK273" i="3"/>
  <c r="BK285" i="3"/>
  <c r="BK246" i="3"/>
  <c r="BK197" i="3"/>
  <c r="BK301" i="3"/>
  <c r="J257" i="3"/>
  <c r="J218" i="3"/>
  <c r="J174" i="3"/>
  <c r="J133" i="3"/>
  <c r="J259" i="3"/>
  <c r="BK237" i="3"/>
  <c r="J191" i="3"/>
  <c r="BK214" i="3"/>
  <c r="BK157" i="3"/>
  <c r="J179" i="3"/>
  <c r="BK135" i="3"/>
  <c r="BK133" i="3"/>
  <c r="BK296" i="4"/>
  <c r="BK286" i="4"/>
  <c r="J218" i="4"/>
  <c r="BK157" i="4"/>
  <c r="BK130" i="4"/>
  <c r="BK245" i="4"/>
  <c r="J224" i="4"/>
  <c r="J209" i="4"/>
  <c r="BK187" i="4"/>
  <c r="BK147" i="4"/>
  <c r="J163" i="5"/>
  <c r="J138" i="5"/>
  <c r="BK129" i="5"/>
  <c r="J165" i="5"/>
  <c r="J131" i="5"/>
  <c r="BK153" i="5"/>
  <c r="BK141" i="5"/>
  <c r="BK129" i="6"/>
  <c r="J121" i="6"/>
  <c r="BK123" i="6"/>
  <c r="J202" i="7"/>
  <c r="J170" i="7"/>
  <c r="J213" i="7"/>
  <c r="J179" i="7"/>
  <c r="BK137" i="7"/>
  <c r="J174" i="7"/>
  <c r="J188" i="7"/>
  <c r="BK184" i="7"/>
  <c r="BK144" i="7"/>
  <c r="BK159" i="7"/>
  <c r="J135" i="7"/>
  <c r="J265" i="8"/>
  <c r="J257" i="8"/>
  <c r="BK231" i="8"/>
  <c r="BK216" i="8"/>
  <c r="BK178" i="8"/>
  <c r="BK242" i="8"/>
  <c r="BK228" i="8"/>
  <c r="BK168" i="8"/>
  <c r="J235" i="8"/>
  <c r="BK188" i="8"/>
  <c r="BK155" i="8"/>
  <c r="BK171" i="8"/>
  <c r="J151" i="8"/>
  <c r="J224" i="8"/>
  <c r="BK166" i="8"/>
  <c r="J239" i="9"/>
  <c r="J277" i="9"/>
  <c r="J249" i="9"/>
  <c r="BK215" i="9"/>
  <c r="J183" i="9"/>
  <c r="BK245" i="9"/>
  <c r="J197" i="9"/>
  <c r="BK262" i="9"/>
  <c r="J225" i="9"/>
  <c r="J213" i="9"/>
  <c r="BK167" i="9"/>
  <c r="J215" i="9"/>
  <c r="J253" i="9"/>
  <c r="BK137" i="9"/>
  <c r="BK163" i="9"/>
  <c r="J133" i="9"/>
  <c r="J165" i="9"/>
  <c r="J175" i="9"/>
  <c r="BK177" i="9"/>
  <c r="J125" i="9"/>
  <c r="J141" i="10"/>
  <c r="J134" i="10"/>
  <c r="J123" i="10"/>
  <c r="BK127" i="10"/>
  <c r="J139" i="10"/>
  <c r="BK134" i="10"/>
  <c r="BK130" i="10"/>
  <c r="BK333" i="11"/>
  <c r="BK301" i="11"/>
  <c r="J283" i="11"/>
  <c r="J245" i="11"/>
  <c r="J229" i="11"/>
  <c r="J195" i="11"/>
  <c r="BK153" i="11"/>
  <c r="J343" i="11"/>
  <c r="BK331" i="11"/>
  <c r="J331" i="11"/>
  <c r="BK306" i="11"/>
  <c r="J293" i="11"/>
  <c r="BK270" i="11"/>
  <c r="J235" i="11"/>
  <c r="BK216" i="11"/>
  <c r="BK199" i="11"/>
  <c r="J145" i="11"/>
  <c r="BK328" i="11"/>
  <c r="J319" i="11"/>
  <c r="J306" i="11"/>
  <c r="BK285" i="11"/>
  <c r="J264" i="11"/>
  <c r="J216" i="11"/>
  <c r="J203" i="11"/>
  <c r="BK157" i="11"/>
  <c r="J274" i="11"/>
  <c r="J241" i="11"/>
  <c r="BK219" i="11"/>
  <c r="J161" i="11"/>
  <c r="J281" i="11"/>
  <c r="J255" i="11"/>
  <c r="J214" i="11"/>
  <c r="J139" i="12"/>
  <c r="BK129" i="12"/>
  <c r="BK297" i="2"/>
  <c r="J261" i="2"/>
  <c r="J297" i="2"/>
  <c r="J240" i="2"/>
  <c r="J203" i="2"/>
  <c r="BK172" i="2"/>
  <c r="BK157" i="2"/>
  <c r="J141" i="2"/>
  <c r="BK185" i="2"/>
  <c r="BK203" i="2"/>
  <c r="J268" i="2"/>
  <c r="J252" i="2"/>
  <c r="BK215" i="2"/>
  <c r="BK155" i="2"/>
  <c r="BK231" i="2"/>
  <c r="BK164" i="2"/>
  <c r="BK234" i="2"/>
  <c r="BK219" i="2"/>
  <c r="J275" i="3"/>
  <c r="BK253" i="3"/>
  <c r="J223" i="3"/>
  <c r="J289" i="3"/>
  <c r="BK265" i="3"/>
  <c r="BK263" i="3"/>
  <c r="J233" i="3"/>
  <c r="BK179" i="3"/>
  <c r="BK281" i="3"/>
  <c r="BK239" i="3"/>
  <c r="J140" i="3"/>
  <c r="BK261" i="3"/>
  <c r="BK221" i="3"/>
  <c r="BK268" i="4"/>
  <c r="J226" i="4"/>
  <c r="BK201" i="4"/>
  <c r="J185" i="4"/>
  <c r="J149" i="4"/>
  <c r="J296" i="4"/>
  <c r="BK266" i="4"/>
  <c r="J237" i="4"/>
  <c r="BK183" i="4"/>
  <c r="J147" i="4"/>
  <c r="BK228" i="4"/>
  <c r="J204" i="7"/>
  <c r="J161" i="7"/>
  <c r="J190" i="7"/>
  <c r="BK198" i="7"/>
  <c r="J200" i="7"/>
  <c r="J196" i="7"/>
  <c r="J159" i="7"/>
  <c r="BK161" i="7"/>
  <c r="J129" i="7"/>
  <c r="J261" i="8"/>
  <c r="BK218" i="8"/>
  <c r="BK197" i="8"/>
  <c r="J186" i="8"/>
  <c r="J255" i="8"/>
  <c r="J233" i="8"/>
  <c r="J166" i="8"/>
  <c r="BK160" i="8"/>
  <c r="BK134" i="8"/>
  <c r="J153" i="8"/>
  <c r="J221" i="9"/>
  <c r="J287" i="9"/>
  <c r="BK223" i="9"/>
  <c r="J201" i="9"/>
  <c r="BK229" i="9"/>
  <c r="J241" i="9"/>
  <c r="J237" i="9"/>
  <c r="BK135" i="9"/>
  <c r="BK173" i="9"/>
  <c r="BK175" i="9"/>
  <c r="J131" i="9"/>
  <c r="J155" i="9"/>
  <c r="J187" i="9"/>
  <c r="BK138" i="10"/>
  <c r="J125" i="10"/>
  <c r="BK123" i="10"/>
  <c r="J137" i="10"/>
  <c r="J131" i="10"/>
  <c r="J121" i="10"/>
  <c r="BK315" i="11"/>
  <c r="BK293" i="11"/>
  <c r="BK257" i="11"/>
  <c r="J231" i="11"/>
  <c r="J199" i="11"/>
  <c r="BK139" i="11"/>
  <c r="J337" i="11"/>
  <c r="BK317" i="11"/>
  <c r="J304" i="11"/>
  <c r="J279" i="11"/>
  <c r="J153" i="11"/>
  <c r="BK139" i="12"/>
  <c r="J124" i="12"/>
  <c r="BK133" i="12"/>
  <c r="BK291" i="2"/>
  <c r="J272" i="2"/>
  <c r="J286" i="2"/>
  <c r="BK278" i="2"/>
  <c r="J245" i="2"/>
  <c r="BK213" i="2"/>
  <c r="J185" i="2"/>
  <c r="J284" i="2"/>
  <c r="J257" i="2"/>
  <c r="J153" i="2"/>
  <c r="BK272" i="2"/>
  <c r="J264" i="2"/>
  <c r="BK259" i="2"/>
  <c r="BK199" i="2"/>
  <c r="J168" i="2"/>
  <c r="BK257" i="2"/>
  <c r="BK229" i="2"/>
  <c r="J210" i="2"/>
  <c r="BK201" i="2"/>
  <c r="AS94" i="1"/>
  <c r="J164" i="2"/>
  <c r="BK291" i="3"/>
  <c r="J269" i="3"/>
  <c r="BK233" i="3"/>
  <c r="J297" i="3"/>
  <c r="BK269" i="3"/>
  <c r="J287" i="3"/>
  <c r="BK251" i="3"/>
  <c r="J202" i="3"/>
  <c r="BK127" i="3"/>
  <c r="J285" i="3"/>
  <c r="BK255" i="3"/>
  <c r="BK260" i="4"/>
  <c r="BK247" i="4"/>
  <c r="J207" i="4"/>
  <c r="J155" i="4"/>
  <c r="J284" i="4"/>
  <c r="BK270" i="4"/>
  <c r="J241" i="4"/>
  <c r="BK207" i="4"/>
  <c r="BK195" i="4"/>
  <c r="J183" i="4"/>
  <c r="J157" i="4"/>
  <c r="BK132" i="4"/>
  <c r="J272" i="4"/>
  <c r="J245" i="4"/>
  <c r="J220" i="4"/>
  <c r="BK197" i="4"/>
  <c r="BK181" i="4"/>
  <c r="J153" i="4"/>
  <c r="BK239" i="4"/>
  <c r="BK211" i="4"/>
  <c r="J195" i="4"/>
  <c r="J163" i="4"/>
  <c r="BK171" i="5"/>
  <c r="J155" i="5"/>
  <c r="J145" i="5"/>
  <c r="J173" i="5"/>
  <c r="J147" i="5"/>
  <c r="J176" i="7"/>
  <c r="J149" i="7"/>
  <c r="BK135" i="7"/>
  <c r="BK142" i="7"/>
  <c r="J147" i="7"/>
  <c r="BK240" i="8"/>
  <c r="BK186" i="8"/>
  <c r="J251" i="8"/>
  <c r="BK235" i="8"/>
  <c r="J171" i="8"/>
  <c r="J149" i="8"/>
  <c r="J244" i="8"/>
  <c r="BK222" i="8"/>
  <c r="BK164" i="8"/>
  <c r="BK226" i="8"/>
  <c r="J188" i="8"/>
  <c r="BK141" i="8"/>
  <c r="BK203" i="8"/>
  <c r="BK281" i="9"/>
  <c r="BK131" i="9"/>
  <c r="J267" i="9"/>
  <c r="BK235" i="9"/>
  <c r="BK209" i="9"/>
  <c r="BK185" i="9"/>
  <c r="BK243" i="9"/>
  <c r="J273" i="9"/>
  <c r="BK239" i="9"/>
  <c r="J217" i="9"/>
  <c r="J141" i="9"/>
  <c r="J129" i="9"/>
  <c r="BK211" i="9"/>
  <c r="J211" i="9"/>
  <c r="BK187" i="9"/>
  <c r="J181" i="9"/>
  <c r="J173" i="9"/>
  <c r="J137" i="9"/>
  <c r="BK191" i="9"/>
  <c r="J179" i="9"/>
  <c r="J135" i="10"/>
  <c r="J136" i="10"/>
  <c r="BK128" i="10"/>
  <c r="BK122" i="10"/>
  <c r="BK126" i="10"/>
  <c r="J138" i="10"/>
  <c r="J133" i="10"/>
  <c r="BK131" i="10"/>
  <c r="BK337" i="11"/>
  <c r="J308" i="11"/>
  <c r="J289" i="11"/>
  <c r="J262" i="11"/>
  <c r="J233" i="11"/>
  <c r="BK210" i="11"/>
  <c r="BK143" i="11"/>
  <c r="BK339" i="11"/>
  <c r="BK171" i="11"/>
  <c r="J141" i="11"/>
  <c r="BK259" i="11"/>
  <c r="BK235" i="11"/>
  <c r="BK225" i="11"/>
  <c r="J163" i="11"/>
  <c r="BK291" i="11"/>
  <c r="J257" i="11"/>
  <c r="J225" i="11"/>
  <c r="J135" i="11"/>
  <c r="BK137" i="12"/>
  <c r="BK126" i="12"/>
  <c r="BK270" i="2"/>
  <c r="BK252" i="2"/>
  <c r="J201" i="2"/>
  <c r="J236" i="2"/>
  <c r="J275" i="2"/>
  <c r="BK143" i="2"/>
  <c r="J143" i="2"/>
  <c r="J181" i="3"/>
  <c r="J241" i="3"/>
  <c r="BK275" i="3"/>
  <c r="BK209" i="3"/>
  <c r="BK148" i="3"/>
  <c r="J288" i="4"/>
  <c r="BK232" i="4"/>
  <c r="J181" i="4"/>
  <c r="J294" i="4"/>
  <c r="J132" i="4"/>
  <c r="J129" i="5"/>
  <c r="J127" i="5"/>
  <c r="J211" i="7"/>
  <c r="BK196" i="7"/>
  <c r="J184" i="7"/>
  <c r="J182" i="7"/>
  <c r="J300" i="2"/>
  <c r="BK280" i="2"/>
  <c r="BK248" i="2"/>
  <c r="J288" i="2"/>
  <c r="BK236" i="2"/>
  <c r="J215" i="2"/>
  <c r="J176" i="2"/>
  <c r="J145" i="2"/>
  <c r="J197" i="2"/>
  <c r="BK240" i="2"/>
  <c r="J250" i="2"/>
  <c r="BK238" i="2"/>
  <c r="J263" i="3"/>
  <c r="BK248" i="3"/>
  <c r="BK191" i="3"/>
  <c r="J253" i="3"/>
  <c r="BK152" i="3"/>
  <c r="BK257" i="3"/>
  <c r="BK169" i="3"/>
  <c r="BK140" i="3"/>
  <c r="J129" i="3"/>
  <c r="J308" i="4"/>
  <c r="BK288" i="4"/>
  <c r="J268" i="4"/>
  <c r="BK251" i="4"/>
  <c r="BK230" i="4"/>
  <c r="J191" i="4"/>
  <c r="J145" i="4"/>
  <c r="J290" i="4"/>
  <c r="J260" i="4"/>
  <c r="BK235" i="4"/>
  <c r="BK216" i="4"/>
  <c r="BK193" i="4"/>
  <c r="BK163" i="4"/>
  <c r="J130" i="4"/>
  <c r="BK274" i="4"/>
  <c r="J249" i="4"/>
  <c r="BK209" i="4"/>
  <c r="J179" i="4"/>
  <c r="BK143" i="4"/>
  <c r="J222" i="4"/>
  <c r="J197" i="4"/>
  <c r="BK161" i="4"/>
  <c r="J169" i="5"/>
  <c r="J151" i="5"/>
  <c r="BK131" i="5"/>
  <c r="BK163" i="5"/>
  <c r="J143" i="5"/>
  <c r="BK155" i="5"/>
  <c r="BK147" i="5"/>
  <c r="BK127" i="6"/>
  <c r="J129" i="6"/>
  <c r="J139" i="7"/>
  <c r="BK224" i="8"/>
  <c r="J203" i="8"/>
  <c r="J249" i="8"/>
  <c r="BK220" i="8"/>
  <c r="BK261" i="8"/>
  <c r="J238" i="8"/>
  <c r="J182" i="8"/>
  <c r="J222" i="8"/>
  <c r="J147" i="8"/>
  <c r="J205" i="8"/>
  <c r="BK149" i="8"/>
  <c r="BK193" i="9"/>
  <c r="J157" i="9"/>
  <c r="BK141" i="10"/>
  <c r="BK135" i="10"/>
  <c r="J297" i="11"/>
  <c r="BK283" i="11"/>
  <c r="J266" i="11"/>
  <c r="BK227" i="11"/>
  <c r="BK183" i="11"/>
  <c r="BK141" i="11"/>
  <c r="BK322" i="11"/>
  <c r="BK304" i="11"/>
  <c r="BK272" i="11"/>
  <c r="BK231" i="11"/>
  <c r="BK208" i="11"/>
  <c r="J139" i="11"/>
  <c r="BK262" i="11"/>
  <c r="BK245" i="11"/>
  <c r="BK212" i="11"/>
  <c r="BK145" i="11"/>
  <c r="BK153" i="2"/>
  <c r="BK168" i="2"/>
  <c r="J147" i="2"/>
  <c r="BK170" i="2"/>
  <c r="J299" i="3"/>
  <c r="J271" i="3"/>
  <c r="J244" i="3"/>
  <c r="J291" i="3"/>
  <c r="J273" i="3"/>
  <c r="J293" i="3"/>
  <c r="BK244" i="3"/>
  <c r="J193" i="3"/>
  <c r="BK299" i="3"/>
  <c r="BK283" i="3"/>
  <c r="BK227" i="3"/>
  <c r="J157" i="3"/>
  <c r="BK129" i="3"/>
  <c r="BK241" i="3"/>
  <c r="J162" i="3"/>
  <c r="BK202" i="3"/>
  <c r="J152" i="3"/>
  <c r="BK162" i="3"/>
  <c r="BK174" i="3"/>
  <c r="BK298" i="4"/>
  <c r="BK290" i="4"/>
  <c r="BK262" i="4"/>
  <c r="BK253" i="4"/>
  <c r="J214" i="4"/>
  <c r="J161" i="4"/>
  <c r="BK136" i="4"/>
  <c r="J286" i="4"/>
  <c r="BK272" i="4"/>
  <c r="J247" i="4"/>
  <c r="BK237" i="4"/>
  <c r="BK218" i="4"/>
  <c r="BK191" i="4"/>
  <c r="BK166" i="4"/>
  <c r="J136" i="4"/>
  <c r="J292" i="4"/>
  <c r="J262" i="4"/>
  <c r="J243" i="4"/>
  <c r="J199" i="4"/>
  <c r="BK185" i="4"/>
  <c r="J166" i="4"/>
  <c r="J232" i="4"/>
  <c r="BK205" i="4"/>
  <c r="J177" i="4"/>
  <c r="J138" i="4"/>
  <c r="BK167" i="5"/>
  <c r="J149" i="5"/>
  <c r="J134" i="5"/>
  <c r="J171" i="5"/>
  <c r="BK157" i="5"/>
  <c r="BK134" i="5"/>
  <c r="BK149" i="5"/>
  <c r="J123" i="6"/>
  <c r="BK131" i="6"/>
  <c r="J208" i="7"/>
  <c r="BK186" i="7"/>
  <c r="BK131" i="7"/>
  <c r="J172" i="7"/>
  <c r="BK190" i="7"/>
  <c r="BK168" i="7"/>
  <c r="BK200" i="7"/>
  <c r="J163" i="7"/>
  <c r="BK182" i="7"/>
  <c r="BK149" i="7"/>
  <c r="BK238" i="8"/>
  <c r="BK255" i="8"/>
  <c r="BK207" i="8"/>
  <c r="BK257" i="8"/>
  <c r="BK244" i="8"/>
  <c r="J174" i="8"/>
  <c r="BK151" i="8"/>
  <c r="J134" i="8"/>
  <c r="BK147" i="8"/>
  <c r="BK287" i="9"/>
  <c r="BK279" i="9"/>
  <c r="BK255" i="9"/>
  <c r="BK233" i="9"/>
  <c r="J227" i="9"/>
  <c r="BK213" i="9"/>
  <c r="J209" i="9"/>
  <c r="J205" i="9"/>
  <c r="BK197" i="9"/>
  <c r="BK195" i="9"/>
  <c r="J258" i="9"/>
  <c r="BK149" i="9"/>
  <c r="J279" i="9"/>
  <c r="BK225" i="9"/>
  <c r="J264" i="9"/>
  <c r="BK231" i="9"/>
  <c r="J203" i="9"/>
  <c r="BK267" i="9"/>
  <c r="BK207" i="9"/>
  <c r="J251" i="9"/>
  <c r="BK205" i="9"/>
  <c r="J145" i="9"/>
  <c r="J193" i="9"/>
  <c r="BK145" i="9"/>
  <c r="BK219" i="9"/>
  <c r="BK125" i="9"/>
  <c r="J191" i="9"/>
  <c r="BK179" i="9"/>
  <c r="J153" i="9"/>
  <c r="BK129" i="9"/>
  <c r="BK165" i="9"/>
  <c r="J163" i="9"/>
  <c r="BK137" i="10"/>
  <c r="J130" i="10"/>
  <c r="BK124" i="10"/>
  <c r="BK133" i="10"/>
  <c r="J140" i="10"/>
  <c r="J132" i="10"/>
  <c r="J124" i="10"/>
  <c r="J328" i="11"/>
  <c r="J299" i="11"/>
  <c r="J270" i="11"/>
  <c r="J250" i="11"/>
  <c r="BK223" i="11"/>
  <c r="J171" i="11"/>
  <c r="BK268" i="11"/>
  <c r="J333" i="11"/>
  <c r="J339" i="11"/>
  <c r="J315" i="11"/>
  <c r="BK295" i="11"/>
  <c r="J277" i="11"/>
  <c r="BK237" i="11"/>
  <c r="BK221" i="11"/>
  <c r="J208" i="11"/>
  <c r="J143" i="11"/>
  <c r="BK311" i="11"/>
  <c r="BK308" i="11"/>
  <c r="BK297" i="11"/>
  <c r="BK279" i="11"/>
  <c r="BK233" i="11"/>
  <c r="BK195" i="11"/>
  <c r="J165" i="11"/>
  <c r="BK281" i="11"/>
  <c r="BK250" i="11"/>
  <c r="J237" i="11"/>
  <c r="J189" i="11"/>
  <c r="J157" i="11"/>
  <c r="J137" i="11"/>
  <c r="BK243" i="11"/>
  <c r="BK189" i="11"/>
  <c r="J133" i="12"/>
  <c r="J131" i="12"/>
  <c r="J280" i="2"/>
  <c r="J217" i="2"/>
  <c r="BK141" i="2"/>
  <c r="J223" i="2"/>
  <c r="BK243" i="2"/>
  <c r="J166" i="2"/>
  <c r="BK176" i="2"/>
  <c r="J283" i="3"/>
  <c r="BK271" i="3"/>
  <c r="BK183" i="3"/>
  <c r="J251" i="3"/>
  <c r="J281" i="3"/>
  <c r="BK225" i="3"/>
  <c r="BK144" i="3"/>
  <c r="J148" i="3"/>
  <c r="BK264" i="4"/>
  <c r="J239" i="4"/>
  <c r="J189" i="4"/>
  <c r="BK308" i="2"/>
  <c r="BK275" i="2"/>
  <c r="J308" i="2"/>
  <c r="BK282" i="2"/>
  <c r="BK139" i="2"/>
  <c r="J229" i="2"/>
  <c r="BK286" i="2"/>
  <c r="J270" i="2"/>
  <c r="BK193" i="2"/>
  <c r="BK210" i="2"/>
  <c r="J243" i="2"/>
  <c r="BK261" i="2"/>
  <c r="BK245" i="2"/>
  <c r="J219" i="2"/>
  <c r="BK207" i="2"/>
  <c r="J195" i="2"/>
  <c r="J234" i="2"/>
  <c r="J172" i="2"/>
  <c r="J151" i="2"/>
  <c r="J170" i="2"/>
  <c r="J193" i="2"/>
  <c r="BK303" i="3"/>
  <c r="BK259" i="3"/>
  <c r="J239" i="3"/>
  <c r="BK295" i="3"/>
  <c r="J277" i="3"/>
  <c r="J221" i="3"/>
  <c r="BK193" i="3"/>
  <c r="BK181" i="3"/>
  <c r="BK131" i="3"/>
  <c r="J131" i="3"/>
  <c r="BK292" i="4"/>
  <c r="J270" i="4"/>
  <c r="J255" i="4"/>
  <c r="BK249" i="4"/>
  <c r="BK220" i="4"/>
  <c r="BK203" i="4"/>
  <c r="BK149" i="4"/>
  <c r="BK128" i="4"/>
  <c r="J264" i="4"/>
  <c r="BK243" i="4"/>
  <c r="J230" i="4"/>
  <c r="J205" i="4"/>
  <c r="BK177" i="4"/>
  <c r="BK145" i="4"/>
  <c r="J298" i="4"/>
  <c r="J257" i="4"/>
  <c r="BK224" i="4"/>
  <c r="J193" i="4"/>
  <c r="BK173" i="4"/>
  <c r="BK255" i="4"/>
  <c r="BK214" i="4"/>
  <c r="J206" i="7"/>
  <c r="J198" i="7"/>
  <c r="BK153" i="7"/>
  <c r="BK155" i="7"/>
  <c r="J186" i="7"/>
  <c r="BK192" i="7"/>
  <c r="J194" i="7"/>
  <c r="BK176" i="7"/>
  <c r="J155" i="7"/>
  <c r="J144" i="7"/>
  <c r="J157" i="7"/>
  <c r="J131" i="7"/>
  <c r="J142" i="7"/>
  <c r="J259" i="8"/>
  <c r="J228" i="8"/>
  <c r="BK205" i="8"/>
  <c r="J253" i="8"/>
  <c r="J240" i="8"/>
  <c r="J214" i="8"/>
  <c r="BK157" i="8"/>
  <c r="BK249" i="8"/>
  <c r="J226" i="8"/>
  <c r="J218" i="8"/>
  <c r="J141" i="8"/>
  <c r="BK153" i="8"/>
  <c r="BK214" i="8"/>
  <c r="BK174" i="8"/>
  <c r="J247" i="9"/>
  <c r="BK273" i="9"/>
  <c r="J243" i="9"/>
  <c r="J207" i="9"/>
  <c r="J281" i="9"/>
  <c r="BK251" i="9"/>
  <c r="BK258" i="9"/>
  <c r="BK227" i="9"/>
  <c r="J177" i="9"/>
  <c r="J235" i="9"/>
  <c r="J262" i="9"/>
  <c r="BK249" i="9"/>
  <c r="BK189" i="9"/>
  <c r="BK169" i="9"/>
  <c r="J167" i="9"/>
  <c r="J195" i="9"/>
  <c r="BK183" i="9"/>
  <c r="BK139" i="10"/>
  <c r="J129" i="10"/>
  <c r="BK140" i="10"/>
  <c r="J122" i="10"/>
  <c r="J239" i="11"/>
  <c r="J177" i="11"/>
  <c r="BK277" i="11"/>
  <c r="J317" i="11"/>
  <c r="J313" i="11"/>
  <c r="J287" i="11"/>
  <c r="J210" i="11"/>
  <c r="J183" i="11"/>
  <c r="BK289" i="11"/>
  <c r="BK255" i="11"/>
  <c r="J243" i="11"/>
  <c r="J282" i="2"/>
  <c r="J174" i="2"/>
  <c r="BK151" i="2"/>
  <c r="BK195" i="2"/>
  <c r="J155" i="2"/>
  <c r="J213" i="2"/>
  <c r="J301" i="3"/>
  <c r="BK277" i="3"/>
  <c r="BK229" i="3"/>
  <c r="BK289" i="3"/>
  <c r="J209" i="3"/>
  <c r="J266" i="4"/>
  <c r="J216" i="4"/>
  <c r="J128" i="4"/>
  <c r="J235" i="4"/>
  <c r="BK169" i="4"/>
  <c r="BK226" i="4"/>
  <c r="J173" i="4"/>
  <c r="J157" i="5"/>
  <c r="J167" i="5"/>
  <c r="BK127" i="5"/>
  <c r="BK143" i="5"/>
  <c r="BK211" i="7"/>
  <c r="J168" i="7"/>
  <c r="J151" i="7"/>
  <c r="BK151" i="7"/>
  <c r="BK265" i="8"/>
  <c r="J209" i="8"/>
  <c r="J231" i="8"/>
  <c r="J247" i="8"/>
  <c r="J168" i="8"/>
  <c r="J207" i="8"/>
  <c r="BK137" i="8"/>
  <c r="BK241" i="9"/>
  <c r="J219" i="9"/>
  <c r="BK203" i="9"/>
  <c r="BK161" i="9"/>
  <c r="J255" i="9"/>
  <c r="J233" i="9"/>
  <c r="J169" i="9"/>
  <c r="BK181" i="9"/>
  <c r="J231" i="9"/>
  <c r="BK277" i="9"/>
  <c r="BK127" i="9"/>
  <c r="J127" i="9"/>
  <c r="BK157" i="9"/>
  <c r="BK136" i="10"/>
  <c r="BK132" i="10"/>
  <c r="BK121" i="10"/>
  <c r="J128" i="10"/>
  <c r="J272" i="11"/>
  <c r="J221" i="11"/>
  <c r="BK335" i="11"/>
  <c r="BK319" i="11"/>
  <c r="BK264" i="11"/>
  <c r="BK163" i="11"/>
  <c r="BK313" i="11"/>
  <c r="J295" i="11"/>
  <c r="J227" i="11"/>
  <c r="BK135" i="11"/>
  <c r="BK229" i="11"/>
  <c r="J147" i="11"/>
  <c r="J259" i="11"/>
  <c r="BK147" i="11"/>
  <c r="J129" i="12"/>
  <c r="BK284" i="2"/>
  <c r="BK264" i="2"/>
  <c r="J207" i="2"/>
  <c r="BK266" i="2"/>
  <c r="J266" i="2"/>
  <c r="J255" i="2"/>
  <c r="J231" i="2"/>
  <c r="J248" i="2"/>
  <c r="J225" i="2"/>
  <c r="J139" i="2"/>
  <c r="BK166" i="2"/>
  <c r="J229" i="3"/>
  <c r="J279" i="3"/>
  <c r="BK293" i="3"/>
  <c r="J197" i="3"/>
  <c r="J235" i="3"/>
  <c r="BK218" i="3"/>
  <c r="BK179" i="4"/>
  <c r="BK279" i="4"/>
  <c r="BK222" i="4"/>
  <c r="BK153" i="4"/>
  <c r="BK284" i="4"/>
  <c r="J211" i="4"/>
  <c r="BK155" i="4"/>
  <c r="BK189" i="4"/>
  <c r="J159" i="5"/>
  <c r="J161" i="5"/>
  <c r="BK159" i="5"/>
  <c r="BK121" i="6"/>
  <c r="BK213" i="7"/>
  <c r="BK206" i="7"/>
  <c r="BK129" i="7"/>
  <c r="J178" i="8"/>
  <c r="J220" i="8"/>
  <c r="BK209" i="8"/>
  <c r="J212" i="8"/>
  <c r="J157" i="8"/>
  <c r="J161" i="9"/>
  <c r="J127" i="10"/>
  <c r="BK241" i="11"/>
  <c r="BK161" i="11"/>
  <c r="J326" i="11"/>
  <c r="BK247" i="11"/>
  <c r="J285" i="11"/>
  <c r="BK177" i="11"/>
  <c r="BK287" i="11"/>
  <c r="BK124" i="12"/>
  <c r="BK212" i="2" l="1"/>
  <c r="J212" i="2" s="1"/>
  <c r="J103" i="2" s="1"/>
  <c r="BK254" i="2"/>
  <c r="J254" i="2"/>
  <c r="J108" i="2"/>
  <c r="BK139" i="3"/>
  <c r="J139" i="3"/>
  <c r="J99" i="3"/>
  <c r="P232" i="3"/>
  <c r="BK127" i="4"/>
  <c r="BK126" i="4" s="1"/>
  <c r="J126" i="4" s="1"/>
  <c r="J97" i="4" s="1"/>
  <c r="J127" i="4"/>
  <c r="J98" i="4" s="1"/>
  <c r="P259" i="4"/>
  <c r="R230" i="8"/>
  <c r="T152" i="4"/>
  <c r="BK259" i="4"/>
  <c r="J259" i="4" s="1"/>
  <c r="J105" i="4" s="1"/>
  <c r="BK140" i="5"/>
  <c r="BK120" i="6"/>
  <c r="J120" i="6" s="1"/>
  <c r="J98" i="6" s="1"/>
  <c r="BK119" i="6"/>
  <c r="BK128" i="7"/>
  <c r="J128" i="7" s="1"/>
  <c r="J98" i="7" s="1"/>
  <c r="P141" i="7"/>
  <c r="R181" i="7"/>
  <c r="P173" i="8"/>
  <c r="T202" i="8"/>
  <c r="T237" i="8"/>
  <c r="R277" i="2"/>
  <c r="R250" i="3"/>
  <c r="T168" i="4"/>
  <c r="R234" i="4"/>
  <c r="P124" i="5"/>
  <c r="P123" i="5" s="1"/>
  <c r="P120" i="6"/>
  <c r="P119" i="6" s="1"/>
  <c r="P118" i="6" s="1"/>
  <c r="AU99" i="1" s="1"/>
  <c r="P146" i="7"/>
  <c r="R167" i="7"/>
  <c r="R210" i="7"/>
  <c r="BK211" i="8"/>
  <c r="J211" i="8" s="1"/>
  <c r="J106" i="8" s="1"/>
  <c r="P237" i="8"/>
  <c r="T138" i="2"/>
  <c r="R247" i="2"/>
  <c r="P139" i="3"/>
  <c r="R232" i="3"/>
  <c r="P127" i="4"/>
  <c r="P126" i="4" s="1"/>
  <c r="BK213" i="4"/>
  <c r="J213" i="4"/>
  <c r="J103" i="4"/>
  <c r="BK141" i="7"/>
  <c r="J141" i="7"/>
  <c r="J101" i="7"/>
  <c r="BK261" i="9"/>
  <c r="J261" i="9"/>
  <c r="J101" i="9"/>
  <c r="BK152" i="4"/>
  <c r="J152" i="4"/>
  <c r="J100" i="4"/>
  <c r="T213" i="4"/>
  <c r="BK146" i="7"/>
  <c r="J146" i="7"/>
  <c r="J102" i="7"/>
  <c r="BK167" i="7"/>
  <c r="J167" i="7"/>
  <c r="J103" i="7"/>
  <c r="P210" i="7"/>
  <c r="T266" i="9"/>
  <c r="R138" i="2"/>
  <c r="P233" i="2"/>
  <c r="BK247" i="2"/>
  <c r="J247" i="2"/>
  <c r="J107" i="2"/>
  <c r="T263" i="2"/>
  <c r="P220" i="3"/>
  <c r="P152" i="4"/>
  <c r="R213" i="4"/>
  <c r="R140" i="5"/>
  <c r="R136" i="5"/>
  <c r="R122" i="5" s="1"/>
  <c r="T128" i="7"/>
  <c r="T127" i="7"/>
  <c r="T167" i="7"/>
  <c r="BK210" i="7"/>
  <c r="J210" i="7"/>
  <c r="J106" i="7"/>
  <c r="BK140" i="8"/>
  <c r="BK139" i="8" s="1"/>
  <c r="J140" i="8"/>
  <c r="J101" i="8"/>
  <c r="T211" i="8"/>
  <c r="T230" i="8"/>
  <c r="R261" i="9"/>
  <c r="R259" i="4"/>
  <c r="R146" i="7"/>
  <c r="T134" i="7"/>
  <c r="T140" i="8"/>
  <c r="R202" i="8"/>
  <c r="R266" i="9"/>
  <c r="R237" i="2"/>
  <c r="R254" i="2"/>
  <c r="R126" i="3"/>
  <c r="T220" i="3"/>
  <c r="P140" i="5"/>
  <c r="P136" i="5" s="1"/>
  <c r="R120" i="10"/>
  <c r="R119" i="10"/>
  <c r="R118" i="10"/>
  <c r="P263" i="2"/>
  <c r="BK250" i="3"/>
  <c r="J250" i="3" s="1"/>
  <c r="J104" i="3" s="1"/>
  <c r="T127" i="4"/>
  <c r="T126" i="4" s="1"/>
  <c r="P159" i="8"/>
  <c r="BK202" i="8"/>
  <c r="J202" i="8" s="1"/>
  <c r="J105" i="8" s="1"/>
  <c r="R246" i="8"/>
  <c r="R124" i="9"/>
  <c r="R123" i="9" s="1"/>
  <c r="P261" i="9"/>
  <c r="P120" i="10"/>
  <c r="P119" i="10" s="1"/>
  <c r="P118" i="10" s="1"/>
  <c r="AU103" i="1" s="1"/>
  <c r="BK192" i="2"/>
  <c r="R233" i="2"/>
  <c r="R242" i="2"/>
  <c r="P277" i="2"/>
  <c r="T126" i="3"/>
  <c r="BK220" i="3"/>
  <c r="J220" i="3" s="1"/>
  <c r="J100" i="3" s="1"/>
  <c r="T232" i="3"/>
  <c r="R243" i="3"/>
  <c r="P213" i="4"/>
  <c r="T173" i="8"/>
  <c r="BK246" i="8"/>
  <c r="J246" i="8" s="1"/>
  <c r="J109" i="8" s="1"/>
  <c r="T124" i="9"/>
  <c r="T123" i="9" s="1"/>
  <c r="T122" i="9" s="1"/>
  <c r="BK266" i="9"/>
  <c r="BK120" i="10"/>
  <c r="R212" i="2"/>
  <c r="R205" i="2" s="1"/>
  <c r="T247" i="2"/>
  <c r="P126" i="3"/>
  <c r="P125" i="3"/>
  <c r="R220" i="3"/>
  <c r="P243" i="3"/>
  <c r="R127" i="4"/>
  <c r="R126" i="4"/>
  <c r="T234" i="4"/>
  <c r="R120" i="6"/>
  <c r="R119" i="6"/>
  <c r="R118" i="6"/>
  <c r="BK159" i="8"/>
  <c r="J159" i="8"/>
  <c r="J102" i="8"/>
  <c r="P124" i="9"/>
  <c r="P123" i="9"/>
  <c r="T261" i="9"/>
  <c r="T260" i="9"/>
  <c r="BK138" i="2"/>
  <c r="T237" i="2"/>
  <c r="T277" i="2"/>
  <c r="T139" i="3"/>
  <c r="BK232" i="3"/>
  <c r="J232" i="3"/>
  <c r="J102" i="3"/>
  <c r="BK243" i="3"/>
  <c r="J243" i="3"/>
  <c r="J103" i="3"/>
  <c r="T243" i="3"/>
  <c r="BK168" i="4"/>
  <c r="J168" i="4"/>
  <c r="J102" i="4"/>
  <c r="BK234" i="4"/>
  <c r="J234" i="4"/>
  <c r="J104" i="4"/>
  <c r="T124" i="5"/>
  <c r="T123" i="5"/>
  <c r="T122" i="5"/>
  <c r="T120" i="6"/>
  <c r="T119" i="6"/>
  <c r="T118" i="6"/>
  <c r="R134" i="7"/>
  <c r="P181" i="7"/>
  <c r="R192" i="2"/>
  <c r="R137" i="2" s="1"/>
  <c r="P212" i="2"/>
  <c r="P237" i="2"/>
  <c r="P205" i="2" s="1"/>
  <c r="P247" i="2"/>
  <c r="BK263" i="2"/>
  <c r="J263" i="2"/>
  <c r="J109" i="2"/>
  <c r="BK126" i="3"/>
  <c r="J126" i="3"/>
  <c r="J98" i="3"/>
  <c r="T250" i="3"/>
  <c r="R152" i="4"/>
  <c r="R159" i="8"/>
  <c r="R211" i="8"/>
  <c r="R237" i="8"/>
  <c r="P138" i="2"/>
  <c r="T212" i="2"/>
  <c r="P242" i="2"/>
  <c r="T254" i="2"/>
  <c r="R139" i="3"/>
  <c r="BK124" i="5"/>
  <c r="J124" i="5" s="1"/>
  <c r="J98" i="5" s="1"/>
  <c r="T146" i="7"/>
  <c r="R173" i="8"/>
  <c r="T246" i="8"/>
  <c r="P134" i="11"/>
  <c r="T207" i="11"/>
  <c r="P276" i="11"/>
  <c r="T303" i="11"/>
  <c r="T325" i="11"/>
  <c r="T128" i="12"/>
  <c r="T192" i="2"/>
  <c r="BK233" i="2"/>
  <c r="J233" i="2"/>
  <c r="J104" i="2"/>
  <c r="BK242" i="2"/>
  <c r="J242" i="2"/>
  <c r="J106" i="2"/>
  <c r="P254" i="2"/>
  <c r="P250" i="3"/>
  <c r="P168" i="4"/>
  <c r="P234" i="4"/>
  <c r="R124" i="5"/>
  <c r="R123" i="5"/>
  <c r="R128" i="7"/>
  <c r="R127" i="7"/>
  <c r="T141" i="7"/>
  <c r="P167" i="7"/>
  <c r="T210" i="7"/>
  <c r="T159" i="8"/>
  <c r="BK230" i="8"/>
  <c r="J230" i="8"/>
  <c r="J107" i="8"/>
  <c r="BK124" i="9"/>
  <c r="BK123" i="9" s="1"/>
  <c r="J124" i="9"/>
  <c r="J98" i="9"/>
  <c r="P266" i="9"/>
  <c r="R134" i="11"/>
  <c r="BK218" i="11"/>
  <c r="J218" i="11"/>
  <c r="J100" i="11"/>
  <c r="BK261" i="11"/>
  <c r="J261" i="11"/>
  <c r="J103" i="11"/>
  <c r="R276" i="11"/>
  <c r="BK310" i="11"/>
  <c r="J310" i="11"/>
  <c r="J106" i="11"/>
  <c r="BK325" i="11"/>
  <c r="J325" i="11"/>
  <c r="J109" i="11"/>
  <c r="T330" i="11"/>
  <c r="BK136" i="12"/>
  <c r="J136" i="12"/>
  <c r="J101" i="12"/>
  <c r="P192" i="2"/>
  <c r="BK237" i="2"/>
  <c r="J237" i="2"/>
  <c r="J105" i="2"/>
  <c r="T242" i="2"/>
  <c r="R263" i="2"/>
  <c r="R168" i="4"/>
  <c r="P128" i="7"/>
  <c r="P127" i="7"/>
  <c r="P134" i="7"/>
  <c r="P133" i="7"/>
  <c r="P126" i="7" s="1"/>
  <c r="AU100" i="1" s="1"/>
  <c r="BK181" i="7"/>
  <c r="J181" i="7"/>
  <c r="J105" i="7"/>
  <c r="P140" i="8"/>
  <c r="P202" i="8"/>
  <c r="P246" i="8"/>
  <c r="T134" i="11"/>
  <c r="R207" i="11"/>
  <c r="R218" i="11"/>
  <c r="BK254" i="11"/>
  <c r="J254" i="11"/>
  <c r="J102" i="11"/>
  <c r="T254" i="11"/>
  <c r="P261" i="11"/>
  <c r="BK276" i="11"/>
  <c r="J276" i="11" s="1"/>
  <c r="J104" i="11" s="1"/>
  <c r="BK303" i="11"/>
  <c r="J303" i="11" s="1"/>
  <c r="J105" i="11" s="1"/>
  <c r="R303" i="11"/>
  <c r="R310" i="11"/>
  <c r="P325" i="11"/>
  <c r="P330" i="11"/>
  <c r="BK128" i="12"/>
  <c r="R136" i="12"/>
  <c r="R140" i="8"/>
  <c r="R139" i="8"/>
  <c r="R131" i="8" s="1"/>
  <c r="P211" i="8"/>
  <c r="BK237" i="8"/>
  <c r="J237" i="8"/>
  <c r="J108" i="8"/>
  <c r="BK134" i="11"/>
  <c r="J134" i="11" s="1"/>
  <c r="J98" i="11" s="1"/>
  <c r="P218" i="11"/>
  <c r="P254" i="11"/>
  <c r="T261" i="11"/>
  <c r="P310" i="11"/>
  <c r="BK330" i="11"/>
  <c r="J330" i="11"/>
  <c r="J110" i="11"/>
  <c r="P136" i="12"/>
  <c r="T233" i="2"/>
  <c r="T205" i="2" s="1"/>
  <c r="BK277" i="2"/>
  <c r="J277" i="2"/>
  <c r="J111" i="2"/>
  <c r="T259" i="4"/>
  <c r="T140" i="5"/>
  <c r="T136" i="5"/>
  <c r="BK134" i="7"/>
  <c r="J134" i="7"/>
  <c r="J100" i="7"/>
  <c r="R141" i="7"/>
  <c r="T181" i="7"/>
  <c r="BK173" i="8"/>
  <c r="J173" i="8"/>
  <c r="J104" i="8"/>
  <c r="P230" i="8"/>
  <c r="T120" i="10"/>
  <c r="T119" i="10"/>
  <c r="T118" i="10"/>
  <c r="BK207" i="11"/>
  <c r="J207" i="11"/>
  <c r="J99" i="11"/>
  <c r="P207" i="11"/>
  <c r="T218" i="11"/>
  <c r="R254" i="11"/>
  <c r="R261" i="11"/>
  <c r="T276" i="11"/>
  <c r="P303" i="11"/>
  <c r="T310" i="11"/>
  <c r="R325" i="11"/>
  <c r="R330" i="11"/>
  <c r="R324" i="11" s="1"/>
  <c r="BK123" i="12"/>
  <c r="P123" i="12"/>
  <c r="R123" i="12"/>
  <c r="T123" i="12"/>
  <c r="P128" i="12"/>
  <c r="R128" i="12"/>
  <c r="T136" i="12"/>
  <c r="T122" i="12" s="1"/>
  <c r="T121" i="12" s="1"/>
  <c r="BK296" i="2"/>
  <c r="J296" i="2"/>
  <c r="J114" i="2"/>
  <c r="BK133" i="5"/>
  <c r="J133" i="5"/>
  <c r="J99" i="5" s="1"/>
  <c r="BK136" i="8"/>
  <c r="J136" i="8"/>
  <c r="J99" i="8"/>
  <c r="BK170" i="8"/>
  <c r="J170" i="8"/>
  <c r="J103" i="8"/>
  <c r="BK290" i="2"/>
  <c r="J290" i="2"/>
  <c r="J112" i="2"/>
  <c r="BK307" i="2"/>
  <c r="J307" i="2"/>
  <c r="J116" i="2"/>
  <c r="BK178" i="7"/>
  <c r="J178" i="7"/>
  <c r="J104" i="7"/>
  <c r="BK206" i="2"/>
  <c r="J206" i="2"/>
  <c r="J101" i="2"/>
  <c r="BK299" i="2"/>
  <c r="J299" i="2"/>
  <c r="J115" i="2"/>
  <c r="BK133" i="8"/>
  <c r="J133" i="8"/>
  <c r="J98" i="8"/>
  <c r="BK274" i="2"/>
  <c r="J274" i="2"/>
  <c r="J110" i="2"/>
  <c r="BK293" i="2"/>
  <c r="J293" i="2"/>
  <c r="J113" i="2"/>
  <c r="BK137" i="5"/>
  <c r="J137" i="5"/>
  <c r="J101" i="5"/>
  <c r="BK257" i="9"/>
  <c r="J257" i="9"/>
  <c r="J99" i="9"/>
  <c r="BK321" i="11"/>
  <c r="J321" i="11"/>
  <c r="J107" i="11"/>
  <c r="BK209" i="2"/>
  <c r="J209" i="2"/>
  <c r="J102" i="2"/>
  <c r="BK249" i="11"/>
  <c r="J249" i="11"/>
  <c r="J101" i="11"/>
  <c r="BK342" i="11"/>
  <c r="BK341" i="11"/>
  <c r="J341" i="11"/>
  <c r="J111" i="11"/>
  <c r="BK264" i="8"/>
  <c r="J264" i="8"/>
  <c r="J111" i="8"/>
  <c r="BK165" i="4"/>
  <c r="J165" i="4"/>
  <c r="J101" i="4"/>
  <c r="F118" i="12"/>
  <c r="E85" i="12"/>
  <c r="BF126" i="12"/>
  <c r="BF133" i="12"/>
  <c r="BF124" i="12"/>
  <c r="J89" i="12"/>
  <c r="BF129" i="12"/>
  <c r="BF131" i="12"/>
  <c r="BF139" i="12"/>
  <c r="BF137" i="12"/>
  <c r="J89" i="11"/>
  <c r="F129" i="11"/>
  <c r="BF145" i="11"/>
  <c r="BF161" i="11"/>
  <c r="BF163" i="11"/>
  <c r="BF183" i="11"/>
  <c r="BF195" i="11"/>
  <c r="BF203" i="11"/>
  <c r="BF272" i="11"/>
  <c r="BF285" i="11"/>
  <c r="BF289" i="11"/>
  <c r="E85" i="11"/>
  <c r="BF135" i="11"/>
  <c r="BF153" i="11"/>
  <c r="BF216" i="11"/>
  <c r="BF221" i="11"/>
  <c r="BF223" i="11"/>
  <c r="BF243" i="11"/>
  <c r="BF247" i="11"/>
  <c r="BF255" i="11"/>
  <c r="BF279" i="11"/>
  <c r="BF291" i="11"/>
  <c r="BF139" i="11"/>
  <c r="BF147" i="11"/>
  <c r="BF165" i="11"/>
  <c r="BF189" i="11"/>
  <c r="BF199" i="11"/>
  <c r="BF208" i="11"/>
  <c r="BF210" i="11"/>
  <c r="BF225" i="11"/>
  <c r="BF229" i="11"/>
  <c r="BF235" i="11"/>
  <c r="BF250" i="11"/>
  <c r="BF270" i="11"/>
  <c r="BF283" i="11"/>
  <c r="BF297" i="11"/>
  <c r="BF299" i="11"/>
  <c r="BF315" i="11"/>
  <c r="BF317" i="11"/>
  <c r="BF319" i="11"/>
  <c r="BF322" i="11"/>
  <c r="BF326" i="11"/>
  <c r="BF337" i="11"/>
  <c r="BF264" i="11"/>
  <c r="BF295" i="11"/>
  <c r="BF157" i="11"/>
  <c r="BF177" i="11"/>
  <c r="BF212" i="11"/>
  <c r="BF214" i="11"/>
  <c r="BF219" i="11"/>
  <c r="BF239" i="11"/>
  <c r="BF262" i="11"/>
  <c r="BF268" i="11"/>
  <c r="BF277" i="11"/>
  <c r="BF293" i="11"/>
  <c r="BF304" i="11"/>
  <c r="BF306" i="11"/>
  <c r="BF328" i="11"/>
  <c r="BF333" i="11"/>
  <c r="BF335" i="11"/>
  <c r="BF339" i="11"/>
  <c r="BF343" i="11"/>
  <c r="BF259" i="11"/>
  <c r="BF137" i="11"/>
  <c r="BF141" i="11"/>
  <c r="BF143" i="11"/>
  <c r="BF171" i="11"/>
  <c r="BF227" i="11"/>
  <c r="BF231" i="11"/>
  <c r="BF233" i="11"/>
  <c r="BF237" i="11"/>
  <c r="BF241" i="11"/>
  <c r="BF245" i="11"/>
  <c r="BF257" i="11"/>
  <c r="BF266" i="11"/>
  <c r="BF274" i="11"/>
  <c r="BF281" i="11"/>
  <c r="BF287" i="11"/>
  <c r="BF301" i="11"/>
  <c r="BF308" i="11"/>
  <c r="BF311" i="11"/>
  <c r="BF313" i="11"/>
  <c r="BF331" i="11"/>
  <c r="F92" i="10"/>
  <c r="E108" i="10"/>
  <c r="J112" i="10"/>
  <c r="BE123" i="10"/>
  <c r="BE125" i="10"/>
  <c r="BE126" i="10"/>
  <c r="BE130" i="10"/>
  <c r="BE135" i="10"/>
  <c r="BE136" i="10"/>
  <c r="BE122" i="10"/>
  <c r="BE124" i="10"/>
  <c r="BE128" i="10"/>
  <c r="BE138" i="10"/>
  <c r="BE141" i="10"/>
  <c r="BE121" i="10"/>
  <c r="BE127" i="10"/>
  <c r="BE137" i="10"/>
  <c r="BE139" i="10"/>
  <c r="BE140" i="10"/>
  <c r="BE131" i="10"/>
  <c r="BE133" i="10"/>
  <c r="BE134" i="10"/>
  <c r="BE129" i="10"/>
  <c r="BE132" i="10"/>
  <c r="BF155" i="9"/>
  <c r="BK263" i="8"/>
  <c r="J263" i="8"/>
  <c r="J110" i="8"/>
  <c r="E112" i="9"/>
  <c r="BF161" i="9"/>
  <c r="BF167" i="9"/>
  <c r="BF169" i="9"/>
  <c r="BF181" i="9"/>
  <c r="BF165" i="9"/>
  <c r="BF145" i="9"/>
  <c r="BF183" i="9"/>
  <c r="BF149" i="9"/>
  <c r="BF179" i="9"/>
  <c r="BF193" i="9"/>
  <c r="BF197" i="9"/>
  <c r="BF185" i="9"/>
  <c r="BF129" i="9"/>
  <c r="BF225" i="9"/>
  <c r="BF245" i="9"/>
  <c r="BF195" i="9"/>
  <c r="BF231" i="9"/>
  <c r="BF235" i="9"/>
  <c r="BF243" i="9"/>
  <c r="BF258" i="9"/>
  <c r="J116" i="9"/>
  <c r="BF137" i="9"/>
  <c r="F119" i="9"/>
  <c r="BF141" i="9"/>
  <c r="BF157" i="9"/>
  <c r="BF173" i="9"/>
  <c r="BF217" i="9"/>
  <c r="BF239" i="9"/>
  <c r="BF255" i="9"/>
  <c r="BF135" i="9"/>
  <c r="BF211" i="9"/>
  <c r="BF215" i="9"/>
  <c r="BF229" i="9"/>
  <c r="BF249" i="9"/>
  <c r="BF262" i="9"/>
  <c r="BF281" i="9"/>
  <c r="BF171" i="9"/>
  <c r="BF175" i="9"/>
  <c r="BF177" i="9"/>
  <c r="BF187" i="9"/>
  <c r="BF189" i="9"/>
  <c r="BF191" i="9"/>
  <c r="BF205" i="9"/>
  <c r="BF209" i="9"/>
  <c r="BF227" i="9"/>
  <c r="BF233" i="9"/>
  <c r="BF237" i="9"/>
  <c r="BF241" i="9"/>
  <c r="BF247" i="9"/>
  <c r="BK132" i="8"/>
  <c r="BF251" i="9"/>
  <c r="BF264" i="9"/>
  <c r="BF131" i="9"/>
  <c r="BF153" i="9"/>
  <c r="BF163" i="9"/>
  <c r="BF213" i="9"/>
  <c r="BF221" i="9"/>
  <c r="BF267" i="9"/>
  <c r="BF273" i="9"/>
  <c r="BF287" i="9"/>
  <c r="BF127" i="9"/>
  <c r="BF199" i="9"/>
  <c r="BF201" i="9"/>
  <c r="BF203" i="9"/>
  <c r="BF207" i="9"/>
  <c r="BF279" i="9"/>
  <c r="BF125" i="9"/>
  <c r="BF133" i="9"/>
  <c r="BF219" i="9"/>
  <c r="BF223" i="9"/>
  <c r="BF253" i="9"/>
  <c r="BF277" i="9"/>
  <c r="BF291" i="9"/>
  <c r="BF149" i="8"/>
  <c r="F92" i="8"/>
  <c r="BF157" i="8"/>
  <c r="BF141" i="8"/>
  <c r="BF155" i="8"/>
  <c r="BF207" i="8"/>
  <c r="BF222" i="8"/>
  <c r="BF226" i="8"/>
  <c r="J125" i="8"/>
  <c r="BF151" i="8"/>
  <c r="BF160" i="8"/>
  <c r="BF171" i="8"/>
  <c r="BF188" i="8"/>
  <c r="BF209" i="8"/>
  <c r="BF212" i="8"/>
  <c r="BF134" i="8"/>
  <c r="BF214" i="8"/>
  <c r="BF228" i="8"/>
  <c r="BF233" i="8"/>
  <c r="E121" i="8"/>
  <c r="BF137" i="8"/>
  <c r="BF153" i="8"/>
  <c r="BF162" i="8"/>
  <c r="BF166" i="8"/>
  <c r="BF186" i="8"/>
  <c r="BF218" i="8"/>
  <c r="BF242" i="8"/>
  <c r="BF244" i="8"/>
  <c r="BF253" i="8"/>
  <c r="BF147" i="8"/>
  <c r="BF164" i="8"/>
  <c r="BF168" i="8"/>
  <c r="BF174" i="8"/>
  <c r="BF182" i="8"/>
  <c r="BF197" i="8"/>
  <c r="BF203" i="8"/>
  <c r="BF205" i="8"/>
  <c r="BF220" i="8"/>
  <c r="BF231" i="8"/>
  <c r="BF238" i="8"/>
  <c r="BF259" i="8"/>
  <c r="BF178" i="8"/>
  <c r="BF216" i="8"/>
  <c r="BF224" i="8"/>
  <c r="BF235" i="8"/>
  <c r="BF240" i="8"/>
  <c r="BF247" i="8"/>
  <c r="BF249" i="8"/>
  <c r="BF251" i="8"/>
  <c r="BF255" i="8"/>
  <c r="BF257" i="8"/>
  <c r="BF261" i="8"/>
  <c r="BF265" i="8"/>
  <c r="BF159" i="7"/>
  <c r="J89" i="7"/>
  <c r="BF139" i="7"/>
  <c r="BF165" i="7"/>
  <c r="F123" i="7"/>
  <c r="BF129" i="7"/>
  <c r="BF135" i="7"/>
  <c r="BF147" i="7"/>
  <c r="BF155" i="7"/>
  <c r="BF170" i="7"/>
  <c r="E85" i="7"/>
  <c r="BF137" i="7"/>
  <c r="BF144" i="7"/>
  <c r="BF151" i="7"/>
  <c r="BF168" i="7"/>
  <c r="BF179" i="7"/>
  <c r="BF153" i="7"/>
  <c r="BF176" i="7"/>
  <c r="BF198" i="7"/>
  <c r="BF211" i="7"/>
  <c r="BF163" i="7"/>
  <c r="BF174" i="7"/>
  <c r="BF182" i="7"/>
  <c r="BF184" i="7"/>
  <c r="BF188" i="7"/>
  <c r="BF192" i="7"/>
  <c r="BF200" i="7"/>
  <c r="BF131" i="7"/>
  <c r="BF157" i="7"/>
  <c r="BF161" i="7"/>
  <c r="BF172" i="7"/>
  <c r="BF186" i="7"/>
  <c r="BF190" i="7"/>
  <c r="BF194" i="7"/>
  <c r="BF196" i="7"/>
  <c r="BF213" i="7"/>
  <c r="BF142" i="7"/>
  <c r="BF149" i="7"/>
  <c r="BF206" i="7"/>
  <c r="BF208" i="7"/>
  <c r="BF202" i="7"/>
  <c r="BF204" i="7"/>
  <c r="F92" i="6"/>
  <c r="BF125" i="6"/>
  <c r="BF121" i="6"/>
  <c r="BF131" i="6"/>
  <c r="E85" i="6"/>
  <c r="BF123" i="6"/>
  <c r="BF127" i="6"/>
  <c r="BF129" i="6"/>
  <c r="J89" i="6"/>
  <c r="E85" i="5"/>
  <c r="J89" i="5"/>
  <c r="BF129" i="5"/>
  <c r="BF131" i="5"/>
  <c r="BF134" i="5"/>
  <c r="BF138" i="5"/>
  <c r="BF143" i="5"/>
  <c r="BF145" i="5"/>
  <c r="BF151" i="5"/>
  <c r="BF155" i="5"/>
  <c r="BF161" i="5"/>
  <c r="F119" i="5"/>
  <c r="BF147" i="5"/>
  <c r="BF153" i="5"/>
  <c r="BF163" i="5"/>
  <c r="BF165" i="5"/>
  <c r="BF167" i="5"/>
  <c r="BF169" i="5"/>
  <c r="BF171" i="5"/>
  <c r="BF173" i="5"/>
  <c r="BF125" i="5"/>
  <c r="BF127" i="5"/>
  <c r="BF141" i="5"/>
  <c r="BF149" i="5"/>
  <c r="BF157" i="5"/>
  <c r="BF159" i="5"/>
  <c r="E85" i="4"/>
  <c r="F92" i="4"/>
  <c r="BF128" i="4"/>
  <c r="BF149" i="4"/>
  <c r="BF161" i="4"/>
  <c r="BF166" i="4"/>
  <c r="BF173" i="4"/>
  <c r="BF181" i="4"/>
  <c r="BF183" i="4"/>
  <c r="BF193" i="4"/>
  <c r="BF195" i="4"/>
  <c r="BF203" i="4"/>
  <c r="BF220" i="4"/>
  <c r="BF224" i="4"/>
  <c r="BF226" i="4"/>
  <c r="BF230" i="4"/>
  <c r="BF235" i="4"/>
  <c r="BF237" i="4"/>
  <c r="BF241" i="4"/>
  <c r="BF243" i="4"/>
  <c r="BF249" i="4"/>
  <c r="BF130" i="4"/>
  <c r="BF136" i="4"/>
  <c r="BF145" i="4"/>
  <c r="BF147" i="4"/>
  <c r="BF169" i="4"/>
  <c r="BF177" i="4"/>
  <c r="BF191" i="4"/>
  <c r="BF197" i="4"/>
  <c r="BF207" i="4"/>
  <c r="BF218" i="4"/>
  <c r="BF245" i="4"/>
  <c r="BF247" i="4"/>
  <c r="BF257" i="4"/>
  <c r="BF262" i="4"/>
  <c r="BF266" i="4"/>
  <c r="BF268" i="4"/>
  <c r="BF274" i="4"/>
  <c r="BF284" i="4"/>
  <c r="BF286" i="4"/>
  <c r="BF294" i="4"/>
  <c r="BF296" i="4"/>
  <c r="BF298" i="4"/>
  <c r="BF132" i="4"/>
  <c r="BF155" i="4"/>
  <c r="BF157" i="4"/>
  <c r="BF179" i="4"/>
  <c r="BF187" i="4"/>
  <c r="BF199" i="4"/>
  <c r="BF205" i="4"/>
  <c r="BF209" i="4"/>
  <c r="BF211" i="4"/>
  <c r="BF216" i="4"/>
  <c r="BF222" i="4"/>
  <c r="BF228" i="4"/>
  <c r="BF251" i="4"/>
  <c r="BF253" i="4"/>
  <c r="BF255" i="4"/>
  <c r="BF264" i="4"/>
  <c r="BF272" i="4"/>
  <c r="BF288" i="4"/>
  <c r="J89" i="4"/>
  <c r="BF138" i="4"/>
  <c r="BF143" i="4"/>
  <c r="BF153" i="4"/>
  <c r="BF163" i="4"/>
  <c r="BF185" i="4"/>
  <c r="BF189" i="4"/>
  <c r="BF201" i="4"/>
  <c r="BF214" i="4"/>
  <c r="BF232" i="4"/>
  <c r="BF239" i="4"/>
  <c r="BF260" i="4"/>
  <c r="BF270" i="4"/>
  <c r="BF279" i="4"/>
  <c r="BF290" i="4"/>
  <c r="BF292" i="4"/>
  <c r="BF308" i="4"/>
  <c r="J138" i="2"/>
  <c r="J98" i="2"/>
  <c r="J89" i="3"/>
  <c r="BF135" i="3"/>
  <c r="BF162" i="3"/>
  <c r="BF169" i="3"/>
  <c r="BF179" i="3"/>
  <c r="BF127" i="3"/>
  <c r="BF129" i="3"/>
  <c r="BF157" i="3"/>
  <c r="E114" i="3"/>
  <c r="BF152" i="3"/>
  <c r="BF131" i="3"/>
  <c r="BF140" i="3"/>
  <c r="BF144" i="3"/>
  <c r="BF181" i="3"/>
  <c r="BF191" i="3"/>
  <c r="BF209" i="3"/>
  <c r="BF218" i="3"/>
  <c r="BF221" i="3"/>
  <c r="BF233" i="3"/>
  <c r="BF223" i="3"/>
  <c r="BF267" i="3"/>
  <c r="BF241" i="3"/>
  <c r="BF261" i="3"/>
  <c r="F121" i="3"/>
  <c r="BF197" i="3"/>
  <c r="BF214" i="3"/>
  <c r="BF225" i="3"/>
  <c r="BF227" i="3"/>
  <c r="BF229" i="3"/>
  <c r="BF235" i="3"/>
  <c r="BF239" i="3"/>
  <c r="BF251" i="3"/>
  <c r="BF253" i="3"/>
  <c r="BF255" i="3"/>
  <c r="BF263" i="3"/>
  <c r="BF265" i="3"/>
  <c r="BF269" i="3"/>
  <c r="BF283" i="3"/>
  <c r="BF289" i="3"/>
  <c r="BF295" i="3"/>
  <c r="BF133" i="3"/>
  <c r="BF148" i="3"/>
  <c r="BF174" i="3"/>
  <c r="BF183" i="3"/>
  <c r="BF193" i="3"/>
  <c r="BF202" i="3"/>
  <c r="BF237" i="3"/>
  <c r="BF244" i="3"/>
  <c r="BF246" i="3"/>
  <c r="BF248" i="3"/>
  <c r="BF277" i="3"/>
  <c r="BF281" i="3"/>
  <c r="BF291" i="3"/>
  <c r="BF271" i="3"/>
  <c r="BF275" i="3"/>
  <c r="BF279" i="3"/>
  <c r="BF285" i="3"/>
  <c r="BF287" i="3"/>
  <c r="BF293" i="3"/>
  <c r="BF297" i="3"/>
  <c r="BF299" i="3"/>
  <c r="BF301" i="3"/>
  <c r="BF303" i="3"/>
  <c r="BF257" i="3"/>
  <c r="BF259" i="3"/>
  <c r="BF273" i="3"/>
  <c r="F92" i="2"/>
  <c r="E126" i="2"/>
  <c r="BF141" i="2"/>
  <c r="BF157" i="2"/>
  <c r="BF164" i="2"/>
  <c r="BF147" i="2"/>
  <c r="BF166" i="2"/>
  <c r="BF168" i="2"/>
  <c r="BF176" i="2"/>
  <c r="BF213" i="2"/>
  <c r="BF217" i="2"/>
  <c r="BF225" i="2"/>
  <c r="J89" i="2"/>
  <c r="BF139" i="2"/>
  <c r="BF143" i="2"/>
  <c r="BF236" i="2"/>
  <c r="BF238" i="2"/>
  <c r="BF240" i="2"/>
  <c r="BF243" i="2"/>
  <c r="BF172" i="2"/>
  <c r="BF178" i="2"/>
  <c r="BF201" i="2"/>
  <c r="BF199" i="2"/>
  <c r="BF203" i="2"/>
  <c r="BF210" i="2"/>
  <c r="BF221" i="2"/>
  <c r="BF229" i="2"/>
  <c r="BF250" i="2"/>
  <c r="BF255" i="2"/>
  <c r="BF155" i="2"/>
  <c r="BF170" i="2"/>
  <c r="BF174" i="2"/>
  <c r="BF234" i="2"/>
  <c r="BF227" i="2"/>
  <c r="BF257" i="2"/>
  <c r="BF278" i="2"/>
  <c r="BF207" i="2"/>
  <c r="BF248" i="2"/>
  <c r="BF252" i="2"/>
  <c r="BF261" i="2"/>
  <c r="BF264" i="2"/>
  <c r="BF268" i="2"/>
  <c r="BF272" i="2"/>
  <c r="BF185" i="2"/>
  <c r="BF193" i="2"/>
  <c r="BF197" i="2"/>
  <c r="BF270" i="2"/>
  <c r="BF275" i="2"/>
  <c r="BF284" i="2"/>
  <c r="BF286" i="2"/>
  <c r="BF288" i="2"/>
  <c r="BF149" i="2"/>
  <c r="BF151" i="2"/>
  <c r="BF153" i="2"/>
  <c r="BF223" i="2"/>
  <c r="BF231" i="2"/>
  <c r="BF291" i="2"/>
  <c r="BF300" i="2"/>
  <c r="BF145" i="2"/>
  <c r="BF195" i="2"/>
  <c r="BF215" i="2"/>
  <c r="BF219" i="2"/>
  <c r="BF297" i="2"/>
  <c r="BF308" i="2"/>
  <c r="BF280" i="2"/>
  <c r="BF245" i="2"/>
  <c r="BF259" i="2"/>
  <c r="BF266" i="2"/>
  <c r="BF282" i="2"/>
  <c r="BF294" i="2"/>
  <c r="F35" i="4"/>
  <c r="BB97" i="1"/>
  <c r="J33" i="9"/>
  <c r="AV102" i="1"/>
  <c r="F36" i="2"/>
  <c r="BC95" i="1"/>
  <c r="F35" i="6"/>
  <c r="BB99" i="1"/>
  <c r="J33" i="6"/>
  <c r="AV99" i="1" s="1"/>
  <c r="F37" i="7"/>
  <c r="BD100" i="1"/>
  <c r="F36" i="10"/>
  <c r="BC103" i="1"/>
  <c r="F37" i="11"/>
  <c r="BD104" i="1" s="1"/>
  <c r="F33" i="4"/>
  <c r="AZ97" i="1" s="1"/>
  <c r="F35" i="9"/>
  <c r="BB102" i="1" s="1"/>
  <c r="F35" i="2"/>
  <c r="BB95" i="1" s="1"/>
  <c r="F35" i="7"/>
  <c r="BB100" i="1" s="1"/>
  <c r="F37" i="10"/>
  <c r="BD103" i="1" s="1"/>
  <c r="F37" i="12"/>
  <c r="BD105" i="1" s="1"/>
  <c r="F33" i="3"/>
  <c r="AZ96" i="1" s="1"/>
  <c r="F33" i="5"/>
  <c r="AZ98" i="1" s="1"/>
  <c r="F37" i="8"/>
  <c r="BD101" i="1" s="1"/>
  <c r="F33" i="12"/>
  <c r="AZ105" i="1" s="1"/>
  <c r="F37" i="3"/>
  <c r="BD96" i="1" s="1"/>
  <c r="F36" i="7"/>
  <c r="BC100" i="1" s="1"/>
  <c r="F34" i="10"/>
  <c r="BA103" i="1"/>
  <c r="J33" i="11"/>
  <c r="AV104" i="1" s="1"/>
  <c r="F37" i="2"/>
  <c r="BD95" i="1" s="1"/>
  <c r="F33" i="6"/>
  <c r="AZ99" i="1" s="1"/>
  <c r="F33" i="7"/>
  <c r="AZ100" i="1" s="1"/>
  <c r="J34" i="10"/>
  <c r="AW103" i="1" s="1"/>
  <c r="F36" i="11"/>
  <c r="BC104" i="1" s="1"/>
  <c r="J33" i="3"/>
  <c r="AV96" i="1"/>
  <c r="F37" i="5"/>
  <c r="BD98" i="1"/>
  <c r="F35" i="8"/>
  <c r="BB101" i="1"/>
  <c r="F36" i="12"/>
  <c r="BC105" i="1"/>
  <c r="J33" i="4"/>
  <c r="AV97" i="1"/>
  <c r="F36" i="9"/>
  <c r="BC102" i="1"/>
  <c r="F33" i="2"/>
  <c r="AZ95" i="1"/>
  <c r="J33" i="5"/>
  <c r="AV98" i="1"/>
  <c r="F33" i="8"/>
  <c r="AZ101" i="1"/>
  <c r="F35" i="12"/>
  <c r="BB105" i="1"/>
  <c r="J33" i="2"/>
  <c r="AV95" i="1"/>
  <c r="F36" i="6"/>
  <c r="BC99" i="1"/>
  <c r="F37" i="6"/>
  <c r="BD99" i="1"/>
  <c r="J33" i="7"/>
  <c r="AV100" i="1"/>
  <c r="F35" i="10"/>
  <c r="BB103" i="1"/>
  <c r="F33" i="11"/>
  <c r="AZ104" i="1"/>
  <c r="F35" i="3"/>
  <c r="BB96" i="1"/>
  <c r="F35" i="5"/>
  <c r="BB98" i="1"/>
  <c r="F36" i="8"/>
  <c r="BC101" i="1" s="1"/>
  <c r="F35" i="11"/>
  <c r="BB104" i="1" s="1"/>
  <c r="F36" i="3"/>
  <c r="BC96" i="1" s="1"/>
  <c r="F36" i="5"/>
  <c r="BC98" i="1" s="1"/>
  <c r="F33" i="9"/>
  <c r="AZ102" i="1" s="1"/>
  <c r="F36" i="4"/>
  <c r="BC97" i="1" s="1"/>
  <c r="J33" i="8"/>
  <c r="AV101" i="1" s="1"/>
  <c r="J33" i="12"/>
  <c r="AV105" i="1" s="1"/>
  <c r="F37" i="4"/>
  <c r="BD97" i="1" s="1"/>
  <c r="F37" i="9"/>
  <c r="BD102" i="1" s="1"/>
  <c r="BK136" i="5" l="1"/>
  <c r="J140" i="5"/>
  <c r="J102" i="5" s="1"/>
  <c r="J119" i="6"/>
  <c r="J97" i="6" s="1"/>
  <c r="BK118" i="6"/>
  <c r="J118" i="6" s="1"/>
  <c r="BK131" i="8"/>
  <c r="J131" i="8" s="1"/>
  <c r="J139" i="8"/>
  <c r="J100" i="8" s="1"/>
  <c r="BK137" i="2"/>
  <c r="J137" i="2" s="1"/>
  <c r="J97" i="2" s="1"/>
  <c r="J192" i="2"/>
  <c r="J99" i="2" s="1"/>
  <c r="BK260" i="9"/>
  <c r="J266" i="9"/>
  <c r="J102" i="9" s="1"/>
  <c r="BK119" i="10"/>
  <c r="J120" i="10"/>
  <c r="J98" i="10" s="1"/>
  <c r="J128" i="12"/>
  <c r="J99" i="12" s="1"/>
  <c r="BK122" i="12"/>
  <c r="P122" i="5"/>
  <c r="AU98" i="1" s="1"/>
  <c r="T231" i="3"/>
  <c r="R125" i="3"/>
  <c r="R136" i="2"/>
  <c r="P139" i="8"/>
  <c r="P131" i="8"/>
  <c r="AU101" i="1"/>
  <c r="P137" i="2"/>
  <c r="P136" i="2"/>
  <c r="AU95" i="1"/>
  <c r="P324" i="11"/>
  <c r="R151" i="4"/>
  <c r="R125" i="4" s="1"/>
  <c r="R260" i="9"/>
  <c r="R122" i="9"/>
  <c r="T133" i="7"/>
  <c r="T126" i="7"/>
  <c r="R122" i="12"/>
  <c r="R121" i="12" s="1"/>
  <c r="R133" i="11"/>
  <c r="R132" i="11"/>
  <c r="T139" i="8"/>
  <c r="T131" i="8"/>
  <c r="P151" i="4"/>
  <c r="P231" i="3"/>
  <c r="P124" i="3"/>
  <c r="AU96" i="1"/>
  <c r="R133" i="7"/>
  <c r="R126" i="7"/>
  <c r="P125" i="4"/>
  <c r="AU97" i="1" s="1"/>
  <c r="P133" i="11"/>
  <c r="P132" i="11"/>
  <c r="AU104" i="1"/>
  <c r="T125" i="3"/>
  <c r="T124" i="3"/>
  <c r="P260" i="9"/>
  <c r="P122" i="9"/>
  <c r="AU102" i="1"/>
  <c r="T137" i="2"/>
  <c r="T136" i="2"/>
  <c r="P122" i="12"/>
  <c r="P121" i="12" s="1"/>
  <c r="AU105" i="1" s="1"/>
  <c r="T133" i="11"/>
  <c r="T324" i="11"/>
  <c r="R231" i="3"/>
  <c r="T151" i="4"/>
  <c r="T125" i="4" s="1"/>
  <c r="BK123" i="5"/>
  <c r="J123" i="5"/>
  <c r="J97" i="5"/>
  <c r="BK205" i="2"/>
  <c r="J205" i="2"/>
  <c r="J100" i="2"/>
  <c r="BK133" i="11"/>
  <c r="J133" i="11"/>
  <c r="J97" i="11"/>
  <c r="BK133" i="7"/>
  <c r="J133" i="7"/>
  <c r="J99" i="7"/>
  <c r="BK127" i="7"/>
  <c r="J127" i="7"/>
  <c r="J97" i="7"/>
  <c r="BK125" i="3"/>
  <c r="J125" i="3"/>
  <c r="J97" i="3"/>
  <c r="BK231" i="3"/>
  <c r="J231" i="3"/>
  <c r="J101" i="3"/>
  <c r="BK324" i="11"/>
  <c r="J324" i="11"/>
  <c r="J108" i="11"/>
  <c r="J342" i="11"/>
  <c r="J112" i="11"/>
  <c r="J123" i="12"/>
  <c r="J98" i="12"/>
  <c r="BK151" i="4"/>
  <c r="J151" i="4"/>
  <c r="J99" i="4"/>
  <c r="BK132" i="11"/>
  <c r="J132" i="11" s="1"/>
  <c r="J96" i="11" s="1"/>
  <c r="J123" i="9"/>
  <c r="J97" i="9"/>
  <c r="J132" i="8"/>
  <c r="J97" i="8"/>
  <c r="BK125" i="4"/>
  <c r="J125" i="4"/>
  <c r="J96" i="4"/>
  <c r="F34" i="3"/>
  <c r="BA96" i="1" s="1"/>
  <c r="F34" i="2"/>
  <c r="BA95" i="1" s="1"/>
  <c r="J34" i="6"/>
  <c r="AW99" i="1" s="1"/>
  <c r="AT99" i="1" s="1"/>
  <c r="J33" i="10"/>
  <c r="AV103" i="1" s="1"/>
  <c r="AT103" i="1" s="1"/>
  <c r="F34" i="12"/>
  <c r="BA105" i="1"/>
  <c r="F34" i="7"/>
  <c r="BA100" i="1" s="1"/>
  <c r="BD94" i="1"/>
  <c r="W33" i="1" s="1"/>
  <c r="F34" i="6"/>
  <c r="BA99" i="1" s="1"/>
  <c r="F33" i="10"/>
  <c r="AZ103" i="1" s="1"/>
  <c r="AZ94" i="1" s="1"/>
  <c r="W29" i="1" s="1"/>
  <c r="BB94" i="1"/>
  <c r="W31" i="1"/>
  <c r="J34" i="2"/>
  <c r="AW95" i="1" s="1"/>
  <c r="AT95" i="1" s="1"/>
  <c r="J34" i="3"/>
  <c r="AW96" i="1" s="1"/>
  <c r="AT96" i="1" s="1"/>
  <c r="J34" i="4"/>
  <c r="AW97" i="1" s="1"/>
  <c r="AT97" i="1" s="1"/>
  <c r="F34" i="4"/>
  <c r="BA97" i="1" s="1"/>
  <c r="J34" i="5"/>
  <c r="AW98" i="1"/>
  <c r="AT98" i="1"/>
  <c r="F34" i="9"/>
  <c r="BA102" i="1" s="1"/>
  <c r="F34" i="5"/>
  <c r="BA98" i="1" s="1"/>
  <c r="BC94" i="1"/>
  <c r="W32" i="1" s="1"/>
  <c r="J34" i="7"/>
  <c r="AW100" i="1"/>
  <c r="AT100" i="1"/>
  <c r="J34" i="12"/>
  <c r="AW105" i="1" s="1"/>
  <c r="AT105" i="1" s="1"/>
  <c r="F34" i="8"/>
  <c r="BA101" i="1" s="1"/>
  <c r="J34" i="8"/>
  <c r="AW101" i="1" s="1"/>
  <c r="AT101" i="1" s="1"/>
  <c r="J34" i="9"/>
  <c r="AW102" i="1" s="1"/>
  <c r="AT102" i="1" s="1"/>
  <c r="J34" i="11"/>
  <c r="AW104" i="1" s="1"/>
  <c r="AT104" i="1" s="1"/>
  <c r="F34" i="11"/>
  <c r="BA104" i="1" s="1"/>
  <c r="J96" i="6" l="1"/>
  <c r="J30" i="6"/>
  <c r="BK122" i="9"/>
  <c r="J122" i="9" s="1"/>
  <c r="J260" i="9"/>
  <c r="J100" i="9" s="1"/>
  <c r="J136" i="5"/>
  <c r="J100" i="5" s="1"/>
  <c r="BK122" i="5"/>
  <c r="J122" i="5" s="1"/>
  <c r="J96" i="8"/>
  <c r="J30" i="8"/>
  <c r="AG101" i="1" s="1"/>
  <c r="J119" i="10"/>
  <c r="J97" i="10" s="1"/>
  <c r="BK118" i="10"/>
  <c r="J118" i="10" s="1"/>
  <c r="J96" i="10" s="1"/>
  <c r="J122" i="12"/>
  <c r="J97" i="12" s="1"/>
  <c r="BK121" i="12"/>
  <c r="J121" i="12" s="1"/>
  <c r="J96" i="12" s="1"/>
  <c r="T132" i="11"/>
  <c r="R124" i="3"/>
  <c r="BK136" i="2"/>
  <c r="J136" i="2"/>
  <c r="J96" i="2"/>
  <c r="BK124" i="3"/>
  <c r="J124" i="3"/>
  <c r="J96" i="3"/>
  <c r="BK126" i="7"/>
  <c r="J126" i="7"/>
  <c r="J96" i="7"/>
  <c r="AN101" i="1"/>
  <c r="J39" i="8"/>
  <c r="AU94" i="1"/>
  <c r="J30" i="10"/>
  <c r="AG103" i="1"/>
  <c r="AV94" i="1"/>
  <c r="AK29" i="1"/>
  <c r="AX94" i="1"/>
  <c r="AY94" i="1"/>
  <c r="J30" i="12"/>
  <c r="AG105" i="1"/>
  <c r="J30" i="4"/>
  <c r="AG97" i="1"/>
  <c r="AN97" i="1"/>
  <c r="J30" i="11"/>
  <c r="AG104" i="1"/>
  <c r="AN104" i="1"/>
  <c r="BA94" i="1"/>
  <c r="W30" i="1"/>
  <c r="J96" i="9" l="1"/>
  <c r="J30" i="9"/>
  <c r="AG99" i="1"/>
  <c r="AN99" i="1" s="1"/>
  <c r="J39" i="6"/>
  <c r="J30" i="5"/>
  <c r="J96" i="5"/>
  <c r="J39" i="12"/>
  <c r="J39" i="11"/>
  <c r="J39" i="10"/>
  <c r="AN103" i="1"/>
  <c r="J39" i="4"/>
  <c r="AN105" i="1"/>
  <c r="J30" i="3"/>
  <c r="AG96" i="1"/>
  <c r="J30" i="7"/>
  <c r="AG100" i="1"/>
  <c r="J30" i="2"/>
  <c r="AG95" i="1"/>
  <c r="AN95" i="1" s="1"/>
  <c r="AW94" i="1"/>
  <c r="AK30" i="1"/>
  <c r="J39" i="9" l="1"/>
  <c r="AG102" i="1"/>
  <c r="AN102" i="1" s="1"/>
  <c r="J39" i="5"/>
  <c r="AG98" i="1"/>
  <c r="AN98" i="1" s="1"/>
  <c r="J39" i="3"/>
  <c r="J39" i="7"/>
  <c r="J39" i="2"/>
  <c r="AN96" i="1"/>
  <c r="AN100" i="1"/>
  <c r="AG94" i="1"/>
  <c r="AK26" i="1"/>
  <c r="AK35" i="1"/>
  <c r="AT94" i="1"/>
  <c r="AN94" i="1"/>
</calcChain>
</file>

<file path=xl/sharedStrings.xml><?xml version="1.0" encoding="utf-8"?>
<sst xmlns="http://schemas.openxmlformats.org/spreadsheetml/2006/main" count="15559" uniqueCount="2177">
  <si>
    <t>Export Komplet</t>
  </si>
  <si>
    <t/>
  </si>
  <si>
    <t>2.0</t>
  </si>
  <si>
    <t>ZAMOK</t>
  </si>
  <si>
    <t>False</t>
  </si>
  <si>
    <t>{e3f19098-b87b-468d-8377-62fe7480149c}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</si>
  <si>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</si>
  <si>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</si>
  <si>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</si>
  <si>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</si>
  <si>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</si>
  <si>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</si>
  <si>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</si>
  <si>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</si>
  <si>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2024-043jk-ZAD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</si>
  <si>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</si>
  <si>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</si>
  <si>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CERMNA-462</t>
  </si>
  <si>
    <t>KSO:</t>
  </si>
  <si>
    <t>803 5</t>
  </si>
  <si>
    <t>CC-CZ:</t>
  </si>
  <si>
    <t>Místo:</t>
  </si>
  <si>
    <t>Dolní Čermná</t>
  </si>
  <si>
    <t>Datum:</t>
  </si>
  <si>
    <t>27. 3. 2025</t>
  </si>
  <si>
    <t>Zadavatel:</t>
  </si>
  <si>
    <t>IČ:</t>
  </si>
  <si>
    <t>70857717</t>
  </si>
  <si>
    <t>Dětský domov Dolní Čermná</t>
  </si>
  <si>
    <t>DIČ:</t>
  </si>
  <si>
    <t>Uchazeč:</t>
  </si>
  <si>
    <t>Vyplň údaj</t>
  </si>
  <si>
    <t>Projektant:</t>
  </si>
  <si>
    <t>17086370</t>
  </si>
  <si>
    <t>vs-studio s.r.o.</t>
  </si>
  <si>
    <t>True</t>
  </si>
  <si>
    <t>Zpracovatel:</t>
  </si>
  <si>
    <t>08034222</t>
  </si>
  <si>
    <t>Jaroslav Klíma</t>
  </si>
  <si>
    <t>Poznámka:</t>
  </si>
  <si>
    <t>Projekt "STAVEBNÍ ÚPRAVY RD č.p. 462, Dolní Čermná", čís.zak. 140/2024, stupeň DPS.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</si>
  <si>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</si>
  <si>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</si>
  <si>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</si>
  <si>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</si>
  <si>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</si>
  <si>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</si>
  <si>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</si>
  <si>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</si>
  <si>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</si>
  <si>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</si>
  <si>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</si>
  <si>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</si>
  <si>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</si>
  <si>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</si>
  <si>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</si>
  <si>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</si>
  <si>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</si>
  <si>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</si>
  <si>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</si>
  <si>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</si>
  <si>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</si>
  <si>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</si>
  <si>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</si>
  <si>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</si>
  <si>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</si>
  <si>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</si>
  <si>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</si>
  <si>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</si>
  <si>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</si>
  <si>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</si>
  <si>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</si>
  <si>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</si>
  <si>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</si>
  <si>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</si>
  <si>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</si>
  <si>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</si>
  <si>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</si>
  <si>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</si>
  <si>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</si>
  <si>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</si>
  <si>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</si>
  <si>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</si>
  <si>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</si>
  <si>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</si>
  <si>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</si>
  <si>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</si>
  <si>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BOURÁNÍ</t>
  </si>
  <si>
    <t>STA</t>
  </si>
  <si>
    <t>1</t>
  </si>
  <si>
    <t>{853cfb51-e279-4e2f-a305-78aad72908a5}</t>
  </si>
  <si>
    <t>03</t>
  </si>
  <si>
    <t>HRUBÁ STAVBA</t>
  </si>
  <si>
    <t>{5aba7bf5-0c67-457f-86ec-1a00d5fe9c3b}</t>
  </si>
  <si>
    <t>04</t>
  </si>
  <si>
    <t>PODLAHY-POVRCHY</t>
  </si>
  <si>
    <t>{d92222f1-0dd9-4a89-b6be-1195b8397c49}</t>
  </si>
  <si>
    <t>07</t>
  </si>
  <si>
    <t>DVEŘE-OKNA</t>
  </si>
  <si>
    <t>{4f5ac69b-7cd8-456f-aad6-0ff18cecbc76}</t>
  </si>
  <si>
    <t>08</t>
  </si>
  <si>
    <t>NÁBYTEK</t>
  </si>
  <si>
    <t>{f6e5145d-4953-4aa5-b0df-2c3ccafad227}</t>
  </si>
  <si>
    <t>ZTI-VODA-KAN-ZAŘ-VZT</t>
  </si>
  <si>
    <t>{82751a18-f566-4ea8-a69e-e119740b865a}</t>
  </si>
  <si>
    <t>15</t>
  </si>
  <si>
    <t>TOPENÍ</t>
  </si>
  <si>
    <t>{ec053f41-efa1-4b4a-9294-d6a8bf1c25a5}</t>
  </si>
  <si>
    <t>18</t>
  </si>
  <si>
    <t>ELEKTRO</t>
  </si>
  <si>
    <t>{de9e8a95-f2e5-412b-a47a-8dee68a33981}</t>
  </si>
  <si>
    <t>19</t>
  </si>
  <si>
    <t>FOTOVOLTAIKA</t>
  </si>
  <si>
    <t>{6dc9aece-2675-4598-800e-4291b6635364}</t>
  </si>
  <si>
    <t>2</t>
  </si>
  <si>
    <t>30</t>
  </si>
  <si>
    <t>PŘÍPOJKY-PLOT-HTÚ</t>
  </si>
  <si>
    <t>{c2ae3118-9494-49a0-8b1c-beb4e6b8ec5e}</t>
  </si>
  <si>
    <t>90</t>
  </si>
  <si>
    <t>VON</t>
  </si>
  <si>
    <t>{7843591f-3337-439f-921c-957acfc3a491}</t>
  </si>
  <si>
    <t>KRYCÍ LIST SOUPISU PRACÍ</t>
  </si>
  <si>
    <t>Objekt:</t>
  </si>
  <si>
    <t>01 - BOURÁNÍ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</si>
  <si>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</si>
  <si>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</si>
  <si>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</si>
  <si>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</si>
  <si>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</si>
  <si>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</si>
  <si>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</si>
  <si>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</si>
  <si>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</si>
  <si>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</si>
  <si>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</si>
  <si>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</si>
  <si>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731 - Ústřední vytápění - kotelny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</si>
  <si>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</si>
  <si>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</si>
  <si>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</si>
  <si>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</si>
  <si>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</si>
  <si>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</si>
  <si>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</si>
  <si>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</si>
  <si>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</si>
  <si>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</si>
  <si>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</si>
  <si>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795 - Lokální vytápění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</si>
  <si>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</si>
  <si>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</si>
  <si>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</si>
  <si>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</si>
  <si>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</si>
  <si>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</si>
  <si>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</si>
  <si>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</si>
  <si>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</si>
  <si>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</si>
  <si>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</si>
  <si>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</si>
  <si>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</si>
  <si>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</si>
  <si>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</si>
  <si>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</si>
  <si>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</si>
  <si>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</si>
  <si>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</si>
  <si>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941321111</t>
  </si>
  <si>
    <t>Montáž lešení řadového modulového těžkého zatížení do 300 kg/m2 š od 0,9 do 1,2 m v do 10 m</t>
  </si>
  <si>
    <t>m2</t>
  </si>
  <si>
    <t>CS ÚRS 2025 01</t>
  </si>
  <si>
    <t>4</t>
  </si>
  <si>
    <t>-1581088762</t>
  </si>
  <si>
    <t>VV</t>
  </si>
  <si>
    <t>"montáž lešení v 01 - BOURÁNÍ, demontáž v 03 - HRUBÁ STAVBA"  200</t>
  </si>
  <si>
    <t>941321211</t>
  </si>
  <si>
    <t>Příplatek k lešení řadovému modulovému těžkému do 300 kg/m2 š od 0,9 do 1,2 m v do 10 m za každý den použití</t>
  </si>
  <si>
    <t>-448076608</t>
  </si>
  <si>
    <t>"pro 01 - BOURÁNÍ - předpoklad 30 kalendářních dní"  200*30</t>
  </si>
  <si>
    <t>3</t>
  </si>
  <si>
    <t>944511111</t>
  </si>
  <si>
    <t>Montáž ochranné sítě z textilie z umělých vláken</t>
  </si>
  <si>
    <t>1119716423</t>
  </si>
  <si>
    <t>944511211</t>
  </si>
  <si>
    <t>Příplatek k ochranné síti za každý den použití</t>
  </si>
  <si>
    <t>1724298572</t>
  </si>
  <si>
    <t>5</t>
  </si>
  <si>
    <t>949101111</t>
  </si>
  <si>
    <t>Lešení pomocné pro objekty pozemních staveb s lešeňovou podlahou v do 1,9 m zatížení do 150 kg/m2</t>
  </si>
  <si>
    <t>-2060132922</t>
  </si>
  <si>
    <t>"pro 01 - BOURÁNÍ - předpoklad 3x montáž a demontáž, podlahová plocha 220 m2"  220*3</t>
  </si>
  <si>
    <t>6</t>
  </si>
  <si>
    <t>961044111</t>
  </si>
  <si>
    <t>Bourání základů z betonu prostého</t>
  </si>
  <si>
    <t>m3</t>
  </si>
  <si>
    <t>1941189804</t>
  </si>
  <si>
    <t>"podkladní deska ve sklepě - 15cm"  72*0,15</t>
  </si>
  <si>
    <t>7</t>
  </si>
  <si>
    <t>962031133</t>
  </si>
  <si>
    <t>Bourání příček nebo přizdívek z cihel pálených tl přes 100 do 150 mm</t>
  </si>
  <si>
    <t>-358104237</t>
  </si>
  <si>
    <t>"bourání cihelné příčky"  (0,5*2,6+0,2*2,6+1,9*0,5)</t>
  </si>
  <si>
    <t>8</t>
  </si>
  <si>
    <t>962081131</t>
  </si>
  <si>
    <t>Bourání příček ze skleněných tvárnic tl do 100 mm</t>
  </si>
  <si>
    <t>-1554869191</t>
  </si>
  <si>
    <t>"bourání kuxfery"  (0,8*0,5+1,4*2,4)</t>
  </si>
  <si>
    <t>965042141</t>
  </si>
  <si>
    <t>Bourání podkladů pod dlažby nebo mazanin betonových nebo z litého asfaltu tl do 100 mm pl přes 4 m2</t>
  </si>
  <si>
    <t>-1096111282</t>
  </si>
  <si>
    <t>"sklep + 1NP - 7cm"  (72+72)*0,07</t>
  </si>
  <si>
    <t>10</t>
  </si>
  <si>
    <t>966080103</t>
  </si>
  <si>
    <t>Bourání kontaktního zateplení z polystyrenových desek tl přes 60 do 120 mm</t>
  </si>
  <si>
    <t>-452145325</t>
  </si>
  <si>
    <t>185</t>
  </si>
  <si>
    <t>"špalety, štorce - okna"  ((0,6+0,65*2)*4+(1,85+1,42*2)+(1,5+1,46*2)+(1,2+0,97*2)+(0,86+1,4*2)*2+(0,95+1,4*2)*2)*0,3</t>
  </si>
  <si>
    <t>"špalety, štorce - dveře, vrata"  ((0,97+2,03*2)*2+(0,72+1,8*2)+(1+2,2*2)+(1,95+2,16*2)+(1,49+2,07*2)+(2,42+2*2))*0,3</t>
  </si>
  <si>
    <t>"odpočet okna"  -((0,6*0,65)*4+(1,85*1,42)+(1,5*1,46)+(1,2*0,97)+(0,86*1,4)*2+(0,95*1,4)*2)</t>
  </si>
  <si>
    <t>"odpočet dveře, vrata"  -((0,97*2,03)*2+(0,72*1,8)+(1*2,2)+(1,95*2,16)+(1,49*2,07)+(2,42*2))</t>
  </si>
  <si>
    <t>Součet</t>
  </si>
  <si>
    <t>11</t>
  </si>
  <si>
    <t>968062455</t>
  </si>
  <si>
    <t>Vybourání dřevěných dveřních zárubní pl do 2 m2</t>
  </si>
  <si>
    <t>516456927</t>
  </si>
  <si>
    <t>"dveře fasáda"  (0,72*1,8)</t>
  </si>
  <si>
    <t>968062558</t>
  </si>
  <si>
    <t>Vybourání dřevěných vrat pl do 5 m2</t>
  </si>
  <si>
    <t>511954645</t>
  </si>
  <si>
    <t>"vrata"  (2,42*2)</t>
  </si>
  <si>
    <t>13</t>
  </si>
  <si>
    <t>968072455</t>
  </si>
  <si>
    <t>Vybourání kovových dveřních zárubní pl do 2 m2</t>
  </si>
  <si>
    <t>-653634137</t>
  </si>
  <si>
    <t>"dveře interiér"  ((0,6*1,97)*6+(0,7*1,97)+(0,8*1,97)*9+(0,9*2,02))</t>
  </si>
  <si>
    <t>14</t>
  </si>
  <si>
    <t>968082015</t>
  </si>
  <si>
    <t>Vybourání plastových rámů oken včetně křídel plochy do 1 m2</t>
  </si>
  <si>
    <t>1601921474</t>
  </si>
  <si>
    <t>"okna"  ((0,6*0,65)*4)</t>
  </si>
  <si>
    <t>968082016</t>
  </si>
  <si>
    <t>Vybourání plastových rámů oken včetně křídel plochy přes 1 do 2 m2</t>
  </si>
  <si>
    <t>-1618678175</t>
  </si>
  <si>
    <t>"odpočet okna"  ((1,85*1,42)+(1,5*1,46)+(1,2*0,97)+(0,86*1,4)*2+(0,95*1,4)*2)</t>
  </si>
  <si>
    <t>16</t>
  </si>
  <si>
    <t>968082021</t>
  </si>
  <si>
    <t>Vybourání plastových zárubní dveří plochy do 2 m2</t>
  </si>
  <si>
    <t>-893075668</t>
  </si>
  <si>
    <t>"dveře fasáda"  ((0,97*2,03)*2+(1*2,2))</t>
  </si>
  <si>
    <t>17</t>
  </si>
  <si>
    <t>968082022</t>
  </si>
  <si>
    <t>Vybourání plastových zárubní dveří plochy do 4 m2</t>
  </si>
  <si>
    <t>-681684543</t>
  </si>
  <si>
    <t>"dveře fasáda"  ((1,95*2,16)+(1,49*2,07))</t>
  </si>
  <si>
    <t>978013141</t>
  </si>
  <si>
    <t>Otlučení (osekání) vnitřní vápenné nebo vápenocementové omítky stěn v rozsahu přes 10 do 30 %</t>
  </si>
  <si>
    <t>-625659200</t>
  </si>
  <si>
    <t>"sklep + 1NP + 2NP"  (((76+6,6+3,3)*2,37)+(69,3*2,55+7*2,4+9,3*1,8)+(45,5*1,5+11,5*1+3*2,5+5))</t>
  </si>
  <si>
    <t>"špalety, štorce okna+dveře"  ((0,87+0,6*2+(0,9+0,75*2)*2+1,5+2,1*2)+((0,6+0,65*2)*3+0,85+1,42*2+1,95+2,16*2+1,5+1,46*2+1,2+0,97*2+0,8+2,12*2))*0,3</t>
  </si>
  <si>
    <t>"špalety, štorce okna+dveře"  (0,55+0,55*2+0,81+1,4*2+0,84+1,4*2+0,9+1,4*2+1,8+1,42*2)*0,3</t>
  </si>
  <si>
    <t>"odpočet okna+dveře"  -((0,87*0,6+0,9*0,75*2+1,5*2,1)+(0,6*0,65*3+0,85*1,42+1,95*2,16+1,5*1,46+1,2*0,97+0,8*2,12))</t>
  </si>
  <si>
    <t>"odpočet okna+dveře"  -(0,55*0,55+0,81*1,4+0,84*1,4+0,9*1,4+1,8*1,42)</t>
  </si>
  <si>
    <t>978015341</t>
  </si>
  <si>
    <t>Otlučení (osekání) vnější vápenné nebo vápenocementové omítky stupně členitosti 1 a 2 v rozsahu přes 20 do 30 %</t>
  </si>
  <si>
    <t>-1338078456</t>
  </si>
  <si>
    <t>997</t>
  </si>
  <si>
    <t>Přesun sutě</t>
  </si>
  <si>
    <t>20</t>
  </si>
  <si>
    <t>997013212</t>
  </si>
  <si>
    <t>Vnitrostaveništní doprava suti a vybouraných hmot pro budovy v přes 6 do 9 m ručně</t>
  </si>
  <si>
    <t>t</t>
  </si>
  <si>
    <t>-1521482698</t>
  </si>
  <si>
    <t>"HSV + PSV"  (63+24)</t>
  </si>
  <si>
    <t>997013311</t>
  </si>
  <si>
    <t>Montáž a demontáž shozu suti v do 10 m</t>
  </si>
  <si>
    <t>m</t>
  </si>
  <si>
    <t>-1261680706</t>
  </si>
  <si>
    <t>22</t>
  </si>
  <si>
    <t>997013321</t>
  </si>
  <si>
    <t>Příplatek k shozu suti v do 10 m za první a ZKD den použití</t>
  </si>
  <si>
    <t>-1608480710</t>
  </si>
  <si>
    <t>"při bourání - předpoklad 30 kalendářních dní"  30</t>
  </si>
  <si>
    <t>23</t>
  </si>
  <si>
    <t>997013511</t>
  </si>
  <si>
    <t>Odvoz suti a vybouraných hmot z meziskládky na skládku do 1 km s naložením a se složením</t>
  </si>
  <si>
    <t>-1416529697</t>
  </si>
  <si>
    <t>24</t>
  </si>
  <si>
    <t>997013509</t>
  </si>
  <si>
    <t>Příplatek k odvozu suti a vybouraných hmot na skládku ZKD 1 km přes 1 km</t>
  </si>
  <si>
    <t>2102163544</t>
  </si>
  <si>
    <t>"HSV + PSV"  (63+24)*39</t>
  </si>
  <si>
    <t>25</t>
  </si>
  <si>
    <t>997013631</t>
  </si>
  <si>
    <t>Poplatek za uložení na skládce (skládkovné) stavebního odpadu směsného kód odpadu 17 09 04</t>
  </si>
  <si>
    <t>1775674143</t>
  </si>
  <si>
    <t>PSV</t>
  </si>
  <si>
    <t>Práce a dodávky PSV</t>
  </si>
  <si>
    <t>711</t>
  </si>
  <si>
    <t>Izolace proti vodě, vlhkosti a plynům</t>
  </si>
  <si>
    <t>26</t>
  </si>
  <si>
    <t>711141811</t>
  </si>
  <si>
    <t>Odstranění izolace proti vodě, vlhkosti a plynům z pásů NAIP přitavených jednovrstvých z plochy vodorovné</t>
  </si>
  <si>
    <t>-759709902</t>
  </si>
  <si>
    <t>"sklep"  72</t>
  </si>
  <si>
    <t>713</t>
  </si>
  <si>
    <t>Izolace tepelné</t>
  </si>
  <si>
    <t>27</t>
  </si>
  <si>
    <t>713151811</t>
  </si>
  <si>
    <t>Odstranění tepelné izolace střech šikmých volně kladené mezi krokve z vláknitých materiálů suchých tl do 100 mm</t>
  </si>
  <si>
    <t>1035913594</t>
  </si>
  <si>
    <t>"tepelné izolace mezi krokvemi"  (69,1+69,4)</t>
  </si>
  <si>
    <t>725</t>
  </si>
  <si>
    <t>Zdravotechnika - zařizovací předměty</t>
  </si>
  <si>
    <t>28</t>
  </si>
  <si>
    <t>725110811</t>
  </si>
  <si>
    <t>Demontáž klozetů splachovacích s nádrží</t>
  </si>
  <si>
    <t>soubor</t>
  </si>
  <si>
    <t>-1023577070</t>
  </si>
  <si>
    <t>29</t>
  </si>
  <si>
    <t>725210821</t>
  </si>
  <si>
    <t>Demontáž umyvadel bez výtokových armatur</t>
  </si>
  <si>
    <t>-763015225</t>
  </si>
  <si>
    <t>725220832R</t>
  </si>
  <si>
    <t>Demontáž van litinová zazděných</t>
  </si>
  <si>
    <t>R-položka</t>
  </si>
  <si>
    <t>538690389</t>
  </si>
  <si>
    <t>31</t>
  </si>
  <si>
    <t>725220851</t>
  </si>
  <si>
    <t>Demontáž van akrylátových</t>
  </si>
  <si>
    <t>531958606</t>
  </si>
  <si>
    <t>32</t>
  </si>
  <si>
    <t>725310823</t>
  </si>
  <si>
    <t>Demontáž dřez jednoduchý vestavěný v kuchyňských sestavách bez výtokových armatur</t>
  </si>
  <si>
    <t>-1607892362</t>
  </si>
  <si>
    <t>33</t>
  </si>
  <si>
    <t>725820801</t>
  </si>
  <si>
    <t>Demontáž baterie nástěnné do G 3 / 4</t>
  </si>
  <si>
    <t>212793141</t>
  </si>
  <si>
    <t>34</t>
  </si>
  <si>
    <t>725820802</t>
  </si>
  <si>
    <t>Demontáž baterie stojánkové do jednoho otvoru</t>
  </si>
  <si>
    <t>-1869668045</t>
  </si>
  <si>
    <t>"dřez"  1</t>
  </si>
  <si>
    <t>35</t>
  </si>
  <si>
    <t>725840851</t>
  </si>
  <si>
    <t>Demontáž baterie sprch diferenciální přes G 3/4x1 do G 5/4x6/4</t>
  </si>
  <si>
    <t>kus</t>
  </si>
  <si>
    <t>1394498027</t>
  </si>
  <si>
    <t>"sprcha"  1</t>
  </si>
  <si>
    <t>36</t>
  </si>
  <si>
    <t>725840860</t>
  </si>
  <si>
    <t>Demontáž ramen sprchových nebo sprch táhlových</t>
  </si>
  <si>
    <t>203361613</t>
  </si>
  <si>
    <t>37</t>
  </si>
  <si>
    <t>725860811</t>
  </si>
  <si>
    <t>Demontáž uzávěrů zápachu jednoduchých</t>
  </si>
  <si>
    <t>849773372</t>
  </si>
  <si>
    <t>731</t>
  </si>
  <si>
    <t>Ústřední vytápění - kotelny</t>
  </si>
  <si>
    <t>38</t>
  </si>
  <si>
    <t>731200823R</t>
  </si>
  <si>
    <t>Demontáž elektrického kotle vč. zajištění připojení, kontroly přívodního kabelu, připojovacího potrubí, přesunu, naložení na dopravní prostředek a odvozu na skládku, do šrotu apod.fitinek, potrubí ke kotli apod.</t>
  </si>
  <si>
    <t>206732579</t>
  </si>
  <si>
    <t>"do šrotu"  1</t>
  </si>
  <si>
    <t>39</t>
  </si>
  <si>
    <t>731391815</t>
  </si>
  <si>
    <t>Vypuštění vody z kotle samospádem pl kotle přes 50 do 100 m2</t>
  </si>
  <si>
    <t>1068768643</t>
  </si>
  <si>
    <t>735</t>
  </si>
  <si>
    <t>Ústřední vytápění - otopná tělesa</t>
  </si>
  <si>
    <t>40</t>
  </si>
  <si>
    <t>735151821R</t>
  </si>
  <si>
    <t>Demontáž otopného tělesa panelového vč. fitinek, připojovacího potrubí, přesunu, naložení na dopravní prostředek a odvozu na skládku, do šrotu apod.</t>
  </si>
  <si>
    <t>-412187582</t>
  </si>
  <si>
    <t>"do šrotu"  11</t>
  </si>
  <si>
    <t>41</t>
  </si>
  <si>
    <t>735494811</t>
  </si>
  <si>
    <t>Vypuštění vody z otopných těles</t>
  </si>
  <si>
    <t>-902824763</t>
  </si>
  <si>
    <t>762</t>
  </si>
  <si>
    <t>Konstrukce tesařské</t>
  </si>
  <si>
    <t>42</t>
  </si>
  <si>
    <t>762342812</t>
  </si>
  <si>
    <t>Demontáž laťování střech z latí osové vzdálenosti do 0,50 m</t>
  </si>
  <si>
    <t>-715456511</t>
  </si>
  <si>
    <t>"laťování"  (4,71*9,8+7,81*12,5+12,52*7)</t>
  </si>
  <si>
    <t>43</t>
  </si>
  <si>
    <t>762343811</t>
  </si>
  <si>
    <t>Demontáž bednění okapů a štítových říms z prken</t>
  </si>
  <si>
    <t>-889723010</t>
  </si>
  <si>
    <t>"štít + okap"  (((7+9,8)*2*1)+(12,52*1,5)+(12,52*0,4))</t>
  </si>
  <si>
    <t>763</t>
  </si>
  <si>
    <t>Konstrukce suché výstavby</t>
  </si>
  <si>
    <t>44</t>
  </si>
  <si>
    <t>763111812</t>
  </si>
  <si>
    <t>Demontáž SDK příčky s jednoduchou ocelovou nosnou konstrukcí opláštění dvojité</t>
  </si>
  <si>
    <t>-1354495663</t>
  </si>
  <si>
    <t>"bourání SDK"  ((2,5+2,2+3,6+1,6+1,1+1,1)*2,4)</t>
  </si>
  <si>
    <t>45</t>
  </si>
  <si>
    <t>763131831</t>
  </si>
  <si>
    <t>Demontáž SDK podhledu s jednovrstvou nosnou kcí z ocelových profilů opláštění jednoduché</t>
  </si>
  <si>
    <t>1638120400</t>
  </si>
  <si>
    <t>"SDK podhled vč. tepelné izolace"  (69,1+69,4)</t>
  </si>
  <si>
    <t>46</t>
  </si>
  <si>
    <t>763261821</t>
  </si>
  <si>
    <t>Demontáž podkroví ze sádrovláknitých desek s ocelovou nosnou konstrukcí opláštění jednoduché</t>
  </si>
  <si>
    <t>-53141938</t>
  </si>
  <si>
    <t>"SDK podkroví vč. tepelné izolace"  (8,8*9,5)</t>
  </si>
  <si>
    <t>764</t>
  </si>
  <si>
    <t>Konstrukce klempířské</t>
  </si>
  <si>
    <t>47</t>
  </si>
  <si>
    <t>764002801</t>
  </si>
  <si>
    <t>Demontáž závětrné lišty do suti</t>
  </si>
  <si>
    <t>1918435958</t>
  </si>
  <si>
    <t>(7+9,8)*2</t>
  </si>
  <si>
    <t>48</t>
  </si>
  <si>
    <t>764004801</t>
  </si>
  <si>
    <t>Demontáž podokapního žlabu do suti</t>
  </si>
  <si>
    <t>1957475865</t>
  </si>
  <si>
    <t>12,52*2</t>
  </si>
  <si>
    <t>49</t>
  </si>
  <si>
    <t>764004861</t>
  </si>
  <si>
    <t>Demontáž svodu do suti</t>
  </si>
  <si>
    <t>705978233</t>
  </si>
  <si>
    <t>50</t>
  </si>
  <si>
    <t>-737740517</t>
  </si>
  <si>
    <t>765</t>
  </si>
  <si>
    <t>Krytina skládaná</t>
  </si>
  <si>
    <t>51</t>
  </si>
  <si>
    <t>765131851</t>
  </si>
  <si>
    <t>Demontáž vlnité vláknocementové krytiny sklonu do 30° do suti</t>
  </si>
  <si>
    <t>668527476</t>
  </si>
  <si>
    <t>"vlnitá vláknocementová krytina"  (4,71*9,8+7,81*12,5+12,52*7)</t>
  </si>
  <si>
    <t>52</t>
  </si>
  <si>
    <t>765131871</t>
  </si>
  <si>
    <t>Demontáž hřebene nebo nároží vlnité vláknocementové krytiny sklonu do 30° do suti</t>
  </si>
  <si>
    <t>1312134475</t>
  </si>
  <si>
    <t>"vlnitá vláknocementová krytina - hřeben"  12,52</t>
  </si>
  <si>
    <t>53</t>
  </si>
  <si>
    <t>765131891</t>
  </si>
  <si>
    <t>Příplatek za sklon přes 30° k cenám demontáže vlnité vláknocementové krytiny</t>
  </si>
  <si>
    <t>295259053</t>
  </si>
  <si>
    <t>54</t>
  </si>
  <si>
    <t>765131893</t>
  </si>
  <si>
    <t>Příplatek za sklon přes 30° k cenám demontáže hřebene nebo nároží vlnité vláknocementové krytiny</t>
  </si>
  <si>
    <t>-770247384</t>
  </si>
  <si>
    <t>55</t>
  </si>
  <si>
    <t>765191911</t>
  </si>
  <si>
    <t>Demontáž pojistné hydroizolační fólie kladené ve sklonu přes 30°</t>
  </si>
  <si>
    <t>557770886</t>
  </si>
  <si>
    <t>(4,71*9,8+7,81*12,5+12,52*7)</t>
  </si>
  <si>
    <t>766</t>
  </si>
  <si>
    <t>Konstrukce truhlářské</t>
  </si>
  <si>
    <t>56</t>
  </si>
  <si>
    <t>766812842R</t>
  </si>
  <si>
    <t>Demontáž kuchyňských linek dřevěných nebo kovových dl 3,8 m vč. spotřebičů</t>
  </si>
  <si>
    <t>1429540965</t>
  </si>
  <si>
    <t>771</t>
  </si>
  <si>
    <t>Podlahy z dlaždic</t>
  </si>
  <si>
    <t>57</t>
  </si>
  <si>
    <t>771273811</t>
  </si>
  <si>
    <t>Demontáž obkladů stupnic z dlaždic keramických lepených š do 250 mm</t>
  </si>
  <si>
    <t>-1137083943</t>
  </si>
  <si>
    <t>"dlažba stupnice"  1,1*13</t>
  </si>
  <si>
    <t>58</t>
  </si>
  <si>
    <t>771273832</t>
  </si>
  <si>
    <t>Demontáž obkladů podstupnic z dlaždic keramických lepených v do 250 mm</t>
  </si>
  <si>
    <t>1796512884</t>
  </si>
  <si>
    <t>59</t>
  </si>
  <si>
    <t>771473810</t>
  </si>
  <si>
    <t>Demontáž soklíků z dlaždic keramických lepených rovných</t>
  </si>
  <si>
    <t>821511304</t>
  </si>
  <si>
    <t>"dlažba soklíky"  100</t>
  </si>
  <si>
    <t>60</t>
  </si>
  <si>
    <t>771473830</t>
  </si>
  <si>
    <t>Demontáž soklíků z dlaždic keramických lepených schodišťových</t>
  </si>
  <si>
    <t>-504408245</t>
  </si>
  <si>
    <t>"dlažba soklíky schodiště"  20</t>
  </si>
  <si>
    <t>61</t>
  </si>
  <si>
    <t>771553810</t>
  </si>
  <si>
    <t>Demontáž podlah z dlaždic teracových hutných lepených</t>
  </si>
  <si>
    <t>1415551304</t>
  </si>
  <si>
    <t>"garáž - betonová dlažba"  19</t>
  </si>
  <si>
    <t>62</t>
  </si>
  <si>
    <t>771573810</t>
  </si>
  <si>
    <t>Demontáž podlah z dlaždic keramických lepených</t>
  </si>
  <si>
    <t>-1939972324</t>
  </si>
  <si>
    <t>"keramická dlažba"  (1,7+6+6+5+42+3,6+1,7+3,4+1,9+3,5+5)</t>
  </si>
  <si>
    <t>775</t>
  </si>
  <si>
    <t>Podlahy skládané</t>
  </si>
  <si>
    <t>63</t>
  </si>
  <si>
    <t>775541811</t>
  </si>
  <si>
    <t>Demontáž podlah plovoucích lepených do suti</t>
  </si>
  <si>
    <t>805206127</t>
  </si>
  <si>
    <t>"palubky, parkety"  (16+24+19)</t>
  </si>
  <si>
    <t>776</t>
  </si>
  <si>
    <t>Podlahy povlakové</t>
  </si>
  <si>
    <t>64</t>
  </si>
  <si>
    <t>776201812</t>
  </si>
  <si>
    <t>Demontáž lepených povlakových podlah s podložkou ručně</t>
  </si>
  <si>
    <t>-61929659</t>
  </si>
  <si>
    <t>"lino"  (18+15)</t>
  </si>
  <si>
    <t>781</t>
  </si>
  <si>
    <t>Dokončovací práce - obklady</t>
  </si>
  <si>
    <t>65</t>
  </si>
  <si>
    <t>781473810</t>
  </si>
  <si>
    <t>Demontáž obkladů z obkladaček keramických lepených</t>
  </si>
  <si>
    <t>-1057123026</t>
  </si>
  <si>
    <t>"bourání obkladů"  (9,4*2+7*2+4,8*2)</t>
  </si>
  <si>
    <t>784</t>
  </si>
  <si>
    <t>Dokončovací práce - malby a tapety</t>
  </si>
  <si>
    <t>66</t>
  </si>
  <si>
    <t>784121001</t>
  </si>
  <si>
    <t>Oškrabání malby v místnostech v do 3,80 m</t>
  </si>
  <si>
    <t>-844493540</t>
  </si>
  <si>
    <t>795</t>
  </si>
  <si>
    <t>Lokální vytápění</t>
  </si>
  <si>
    <t>67</t>
  </si>
  <si>
    <t>795121812R</t>
  </si>
  <si>
    <t>Demontáž krbových vložek na tuhá paliva vč. zděného obložení, napojení do komínu apod.</t>
  </si>
  <si>
    <t>kpl</t>
  </si>
  <si>
    <t>-753025881</t>
  </si>
  <si>
    <t>"bourání krbu"  1</t>
  </si>
  <si>
    <t>03 - HRUBÁ STAVBA</t>
  </si>
  <si>
    <t xml:space="preserve">    3 - Svislé a kompletní konstrukce</t>
  </si>
  <si>
    <t xml:space="preserve">    6 - Úpravy povrchů, podlahy a osazování výplní</t>
  </si>
  <si>
    <t>Svislé a kompletní konstrukce</t>
  </si>
  <si>
    <t>311272311</t>
  </si>
  <si>
    <t>Zdivo z pórobetonových tvárnic hladkých do P2 do 450 kg/m3 na tenkovrstvou maltu tl 375 mm</t>
  </si>
  <si>
    <t>973455579</t>
  </si>
  <si>
    <t>"zazdívky sklep"  (0,9*0,6*2+0,9*0,8)</t>
  </si>
  <si>
    <t>317121101</t>
  </si>
  <si>
    <t>Montáž prefabrikovaných překladů délky do 1500 mm</t>
  </si>
  <si>
    <t>-1456394142</t>
  </si>
  <si>
    <t>"RZP 1190/100/140 - 1pp + 1np + 2np"  1+1+1</t>
  </si>
  <si>
    <t>M</t>
  </si>
  <si>
    <t>59321171</t>
  </si>
  <si>
    <t>překlad železobetonový příčkový RZP 1190x100x140mm</t>
  </si>
  <si>
    <t>676410690</t>
  </si>
  <si>
    <t>346272216</t>
  </si>
  <si>
    <t>Přizdívka z pórobetonových tvárnic tl 50 mm</t>
  </si>
  <si>
    <t>-429928979</t>
  </si>
  <si>
    <t>"vana 1np"  0,8*1,8</t>
  </si>
  <si>
    <t>346272256</t>
  </si>
  <si>
    <t>Přizdívka z pórobetonových tvárnic tl 150 mm</t>
  </si>
  <si>
    <t>-580702239</t>
  </si>
  <si>
    <t>"koupelna 2np"  0,8*0,5</t>
  </si>
  <si>
    <t>"pokoj 2np"  3,2*2,4</t>
  </si>
  <si>
    <t>Úpravy povrchů, podlahy a osazování výplní</t>
  </si>
  <si>
    <t>612325301</t>
  </si>
  <si>
    <t>Vápenocementová hladká omítka ostění nebo nadpraží</t>
  </si>
  <si>
    <t>-1098151376</t>
  </si>
  <si>
    <t>621211001</t>
  </si>
  <si>
    <t>Montáž kontaktního zateplení vnějších podhledů lepením a mechanickým kotvením polystyrénových desek do betonu nebo zdiva tl do 40 mm</t>
  </si>
  <si>
    <t>1717449493</t>
  </si>
  <si>
    <t>28375931</t>
  </si>
  <si>
    <t>deska EPS 70 fasádní λ=0,039 tl 30mm</t>
  </si>
  <si>
    <t>-690715044</t>
  </si>
  <si>
    <t>"špalety, štorce - okna"  ((0,6+0,65*2)*4+(1,85+1,42*2)+(1,5+1,46*2)+(1,2+0,97*2)+(0,86+1,4*2)*2+(0,95+1,4*2)*2)*0,3*1,2</t>
  </si>
  <si>
    <t>"špalety, štorce - dveře, vrata"  ((0,97+2,03*2)*2+(0,72+1,8*2)+(1+2,2*2)+(1,95+2,16*2)+(1,49+2,07*2)+(2,42+2*2))*0,3*1,2</t>
  </si>
  <si>
    <t>621211021</t>
  </si>
  <si>
    <t>Montáž kontaktního zateplení vnějších podhledů lepením a mechanickým kotvením polystyrénových desek do betonu nebo zdiva tl přes 80 do 120 mm</t>
  </si>
  <si>
    <t>-201131868</t>
  </si>
  <si>
    <t>"první vrstva tl. 10cm"  185</t>
  </si>
  <si>
    <t>28375938</t>
  </si>
  <si>
    <t>deska EPS 70 fasádní λ=0,039 tl 100mm</t>
  </si>
  <si>
    <t>2043182030</t>
  </si>
  <si>
    <t>"první vrstva tl. 10cm"  185*1,2</t>
  </si>
  <si>
    <t>"odpočet okna"  -((0,6*0,65)*4+(1,85*1,42)+(1,5*1,46)+(1,2*0,97)+(0,86*1,4)*2+(0,95*1,4)*2)*1,2</t>
  </si>
  <si>
    <t>"odpočet dveře, vrata"  -((0,97*2,03)*2+(0,72*1,8)+(1*2,2)+(1,95*2,16)+(1,49*2,07)+(2,42*2))*1,2</t>
  </si>
  <si>
    <t>622131121</t>
  </si>
  <si>
    <t>Penetrační nátěr vnějších stěn nanášený ručně</t>
  </si>
  <si>
    <t>663952146</t>
  </si>
  <si>
    <t>"penetrační nátěr hrubé omítky před zateplením + před tenkovrstvou omítkou"  185*2</t>
  </si>
  <si>
    <t>"špalety, štorce - okna"  ((0,6+0,65*2)*4+(1,85+1,42*2)+(1,5+1,46*2)+(1,2+0,97*2)+(0,86+1,4*2)*2+(0,95+1,4*2)*2)*0,3*2</t>
  </si>
  <si>
    <t>"špalety, štorce - dveře, vrata"  ((0,97+2,03*2)*2+(0,72+1,8*2)+(1+2,2*2)+(1,95+2,16*2)+(1,49+2,07*2)+(2,42+2*2))*0,3*2</t>
  </si>
  <si>
    <t>"odpočet okna"  -((0,6*0,65)*4+(1,85*1,42)+(1,5*1,46)+(1,2*0,97)+(0,86*1,4)*2+(0,95*1,4)*2)*2</t>
  </si>
  <si>
    <t>"odpočet dveře, vrata"  -((0,97*2,03)*2+(0,72*1,8)+(1*2,2)+(1,95*2,16)+(1,49*2,07)+(2,42*2))*2</t>
  </si>
  <si>
    <t>622211201</t>
  </si>
  <si>
    <t>Montáž druhé vrstvy kontaktního zateplení z polystyrenových desek lepením a mechanickým kotvením celkové tloušťky do 200 mm</t>
  </si>
  <si>
    <t>480664794</t>
  </si>
  <si>
    <t>"první vrstva tl. 8cm - celková délka kotvení přes izolaci tl. 18cm"  185</t>
  </si>
  <si>
    <t>28375936</t>
  </si>
  <si>
    <t>deska EPS 70 fasádní λ=0,039 tl 80mm</t>
  </si>
  <si>
    <t>791650734</t>
  </si>
  <si>
    <t>622252001</t>
  </si>
  <si>
    <t>Montáž profilů kontaktního zateplení připevněných mechanicky</t>
  </si>
  <si>
    <t>-568967787</t>
  </si>
  <si>
    <t>(15+12)*2</t>
  </si>
  <si>
    <t>59051655</t>
  </si>
  <si>
    <t>profil zakládací Al tl 0,7mm pro ETICS pro izolant tl 180mm</t>
  </si>
  <si>
    <t>-59335412</t>
  </si>
  <si>
    <t>(15+12)*2*1,2</t>
  </si>
  <si>
    <t>622252002</t>
  </si>
  <si>
    <t>Montáž profilů kontaktního zateplení lepených</t>
  </si>
  <si>
    <t>1778942731</t>
  </si>
  <si>
    <t>"profil parapatový - špalety, štorce - okna"  ((0,6)*4+(1,85)+(1,5)+(1,2)+(0,86)*2+(0,95)*2)</t>
  </si>
  <si>
    <t>"profil s okapničkou - špalety, štorce - okna"  ((0,6)*4+(1,85)+(1,5)+(1,2)+(0,86)*2+(0,95)*2)</t>
  </si>
  <si>
    <t>"profil s okapničkou - špalety, štorce - dveře, vrata"  ((0,97)*2+(0,72)+(1)+(1,95)+(1,49)+(2,42))</t>
  </si>
  <si>
    <t>"rohový profil"  30</t>
  </si>
  <si>
    <t>"rohový profil - špalety, štorce - okna"  ((0,65*2)*4+(1,42*2)+(1,46*2)+(0,97*2)+(1,4*2)*2+(1,4*2)*2)</t>
  </si>
  <si>
    <t>"rohový profil - špalety, štorce - dveře, vrata"  ((2,03*2)*2+(1,8*2)+(2,2*2)+(2,16*2)+(2,07*2)+(2*2))</t>
  </si>
  <si>
    <t>28341022</t>
  </si>
  <si>
    <t>profil napojovací parapetní PVC s výztužnou tkaninou</t>
  </si>
  <si>
    <t>-635311948</t>
  </si>
  <si>
    <t>"profil parapatový - špalety, štorce - okna"  ((0,6)*4+(1,85)+(1,5)+(1,2)+(0,86)*2+(0,95)*2)*1,2</t>
  </si>
  <si>
    <t>59051510</t>
  </si>
  <si>
    <t>profil napojovací nadokenní PVC s okapnicí s výztužnou tkaninou</t>
  </si>
  <si>
    <t>-1330515459</t>
  </si>
  <si>
    <t>"profil s okapničkou - špalety, štorce - okna"  ((0,6)*4+(1,85)+(1,5)+(1,2)+(0,86)*2+(0,95)*2)*1,2</t>
  </si>
  <si>
    <t>"profil s okapničkou - špalety, štorce - dveře, vrata"  ((0,97)*2+(0,72)+(1)+(1,95)+(1,49)+(2,42))*1,2</t>
  </si>
  <si>
    <t>63127416</t>
  </si>
  <si>
    <t>profil rohový PVC s výztužnou tkaninou š 100/100mm</t>
  </si>
  <si>
    <t>-956297754</t>
  </si>
  <si>
    <t>"rohový profil"  30*1,2</t>
  </si>
  <si>
    <t>"rohový profil - špalety, štorce - okna"  ((0,65*2)*4+(1,42*2)+(1,46*2)+(0,97*2)+(1,4*2)*2+(1,4*2)*2)*1,2</t>
  </si>
  <si>
    <t>"rohový profil - špalety, štorce - dveře, vrata"  ((2,03*2)*2+(1,8*2)+(2,2*2)+(2,16*2)+(2,07*2)+(2*2))*1,2</t>
  </si>
  <si>
    <t>622325102</t>
  </si>
  <si>
    <t>Oprava vnější vápenocementové hladké omítky složitosti 1 stěn v rozsahu přes 10 do 30 %</t>
  </si>
  <si>
    <t>-1640561019</t>
  </si>
  <si>
    <t>622521022</t>
  </si>
  <si>
    <t>Tenkovrstvá silikátová zatíraná omítka zrnitost 2,0 mm vnějších stěn</t>
  </si>
  <si>
    <t>1506098561</t>
  </si>
  <si>
    <t>622521023R</t>
  </si>
  <si>
    <t>Tenkovrstvá silikátová zatíraná omítka zrnitost 2,0 mm vnějších špalet a štorců</t>
  </si>
  <si>
    <t>-1604848137</t>
  </si>
  <si>
    <t>629135102</t>
  </si>
  <si>
    <t>Vyrovnávací vrstva pod klempířské prvky z MC š přes 150 do 300 mm</t>
  </si>
  <si>
    <t>-738033651</t>
  </si>
  <si>
    <t>"špalety, štorce - okna"  0,6*4+1,85+1,5+1,2+0,86*2+0,95*2</t>
  </si>
  <si>
    <t>-439758822</t>
  </si>
  <si>
    <t>"pro 03 - HRUBÁ STAVBA - předpoklad 90 kalendářních dní"  200*90</t>
  </si>
  <si>
    <t>941321811</t>
  </si>
  <si>
    <t>Demontáž lešení řadového modulového těžkého zatížení do 300 kg/m2 š od 0,9 do 1,2 m v do 10 m</t>
  </si>
  <si>
    <t>335402440</t>
  </si>
  <si>
    <t>"pro 03 - HRUBÁ STAVBA"  200</t>
  </si>
  <si>
    <t>-265317533</t>
  </si>
  <si>
    <t>944511811</t>
  </si>
  <si>
    <t>Demontáž ochranné sítě z textilie z umělých vláken</t>
  </si>
  <si>
    <t>1355761325</t>
  </si>
  <si>
    <t>-2063117682</t>
  </si>
  <si>
    <t>"pro 03 - HRUBÁ STAVBA - předpoklad 3x montáž a demontáž, podlahová plocha 220 m2"  220*3</t>
  </si>
  <si>
    <t>713151111</t>
  </si>
  <si>
    <t>Montáž izolace tepelné střech šikmých kladené volně mezi krokve rohoží, pásů, desek</t>
  </si>
  <si>
    <t>-972226451</t>
  </si>
  <si>
    <t>"SDK podkroví  2NP - doplnění tepelné izolace mezi krokve"  (9*9,5)</t>
  </si>
  <si>
    <t>63148157</t>
  </si>
  <si>
    <t>deska tepelně izolační minerální univerzální λ=0,033-0,035 tl 160mm</t>
  </si>
  <si>
    <t>-1589989441</t>
  </si>
  <si>
    <t>"SDK podkroví  2NP - doplnění tepelné izolace mezi krokve"  (9*9,5)*1,2</t>
  </si>
  <si>
    <t>713151141</t>
  </si>
  <si>
    <t>Montáž izolace tepelné střech šikmých parotěsné reflexní tl do 5 mm</t>
  </si>
  <si>
    <t>-1866558250</t>
  </si>
  <si>
    <t>28355300</t>
  </si>
  <si>
    <t>pás podstřešní parotěsný tepelně izolační s reflexní Al vrstvou tl 0,25mm</t>
  </si>
  <si>
    <t>-5618226</t>
  </si>
  <si>
    <t>998713121</t>
  </si>
  <si>
    <t>Přesun hmot tonážní pro izolace tepelné ruční v objektech v do 6 m</t>
  </si>
  <si>
    <t>1045110435</t>
  </si>
  <si>
    <t>0,9</t>
  </si>
  <si>
    <t>763111444</t>
  </si>
  <si>
    <t>SDK příčka tl 125 mm profil CW+UW 75 desky 2xDFH2 12,5 s izolací EI 90 Rw do 57 dB</t>
  </si>
  <si>
    <t>958478337</t>
  </si>
  <si>
    <t>"SDK příčky  2NP"  ((6,5+3,2+3,6)*2,4)</t>
  </si>
  <si>
    <t>763161720</t>
  </si>
  <si>
    <t>SDK podkroví deska 1xDF 12,5 TI 200 mm 15 kg/m3 REI 15 dvouvrstvá spodní kce profil CD+UD na krokvových závěsech</t>
  </si>
  <si>
    <t>-557686034</t>
  </si>
  <si>
    <t>"SDK podkroví  2NP"  (9*9,5)</t>
  </si>
  <si>
    <t>998763331</t>
  </si>
  <si>
    <t>Přesun hmot tonážní pro konstrukce montované z desek ruční v objektech v do 6 m</t>
  </si>
  <si>
    <t>31337905</t>
  </si>
  <si>
    <t>4,5</t>
  </si>
  <si>
    <t>764111643</t>
  </si>
  <si>
    <t>Krytina střechy rovné drážkováním ze svitků z Pz plechu s povrchovou úpravou do rš 670 mm sklonu přes 30 do 60°</t>
  </si>
  <si>
    <t>945443663</t>
  </si>
  <si>
    <t>"nová střecha - krytina"  (4,71*9,8+7,81*12,5+12,52*7)</t>
  </si>
  <si>
    <t>764211626</t>
  </si>
  <si>
    <t>Oplechování větraného hřebene s větracím pásem z Pz s povrchovou úpravou rš 500 mm</t>
  </si>
  <si>
    <t>-1043189564</t>
  </si>
  <si>
    <t>"nová střecha - hřeben"  12,52</t>
  </si>
  <si>
    <t>764212635</t>
  </si>
  <si>
    <t>Oplechování štítu závětrnou lištou z Pz s povrchovou úpravou rš 400 mm</t>
  </si>
  <si>
    <t>-1286273047</t>
  </si>
  <si>
    <t>"nová střecha - štít závětrná lišta"  (7+9,8)*2</t>
  </si>
  <si>
    <t>764212667</t>
  </si>
  <si>
    <t>Oplechování rovné okapové hrany z Pz s povrchovou úpravou rš 670 mm</t>
  </si>
  <si>
    <t>2042908927</t>
  </si>
  <si>
    <t>"nová střecha - okapová hrana"  12,52*2</t>
  </si>
  <si>
    <t>764213456R</t>
  </si>
  <si>
    <t>Sněhový zachytávač krytiny z pozinkovaného plechu s povrchovou úpravou průběžný dvoutrubkový</t>
  </si>
  <si>
    <t>1069886077</t>
  </si>
  <si>
    <t>764213652</t>
  </si>
  <si>
    <t>Střešní výlez pro krytinu skládanou nebo plechovou z Pz s povrchovou úpravou</t>
  </si>
  <si>
    <t>-729990355</t>
  </si>
  <si>
    <t>"střešní výlez"  1</t>
  </si>
  <si>
    <t>764311616</t>
  </si>
  <si>
    <t>Lemování rovných zdí střech s krytinou skládanou z Pz s povrchovou úpravou rš 500 mm</t>
  </si>
  <si>
    <t>-2115425655</t>
  </si>
  <si>
    <t>"oplechování komínu"  (1,16+0,84)*2</t>
  </si>
  <si>
    <t>764314656</t>
  </si>
  <si>
    <t>Lemování sloupků komín lávek z Pz s povrch úprav střech s krytinou skládanou, plechovou rš 500x500 mm</t>
  </si>
  <si>
    <t>-556754629</t>
  </si>
  <si>
    <t>" u stoupacích plošin + příprava na fotovoltaické panely"  4*3+20</t>
  </si>
  <si>
    <t>764315633R</t>
  </si>
  <si>
    <t>Lemování trub prostupovou manžetou z Pz s povrch úpravou střech s krytinou skládanou D přes 100 do 150 mm</t>
  </si>
  <si>
    <t>780441135</t>
  </si>
  <si>
    <t>"kanalizace + prostup pro FVE"  1+1</t>
  </si>
  <si>
    <t>764316643R</t>
  </si>
  <si>
    <t>Větrací komínek izolovaný s průchodkou na krytině s povrch úprav</t>
  </si>
  <si>
    <t>-132133971</t>
  </si>
  <si>
    <t>"kanalizace + VZT"  1+1</t>
  </si>
  <si>
    <t>764511603</t>
  </si>
  <si>
    <t>Žlab podokapní půlkruhový z Pz s povrchovou úpravou rš 400 mm</t>
  </si>
  <si>
    <t>57943564</t>
  </si>
  <si>
    <t>"nová střecha - žlab"  12,52*2</t>
  </si>
  <si>
    <t>764511644</t>
  </si>
  <si>
    <t>Kotlík oválný (trychtýřový) pro podokapní žlaby z Pz s povrchovou úpravou 400/100 mm</t>
  </si>
  <si>
    <t>102387711</t>
  </si>
  <si>
    <t>"nová střecha - kotlík"  12,52*2</t>
  </si>
  <si>
    <t>764518622</t>
  </si>
  <si>
    <t>Svody kruhové včetně objímek, kolen, odskoků z Pz s povrchovou úpravou průměru 100 mm</t>
  </si>
  <si>
    <t>1502148096</t>
  </si>
  <si>
    <t>"nová střecha - svod"  20</t>
  </si>
  <si>
    <t>765191023</t>
  </si>
  <si>
    <t>Montáž pojistné hydroizolační nebo parotěsné kladené ve sklonu přes 20° s lepenými spoji na bednění</t>
  </si>
  <si>
    <t>-1556556641</t>
  </si>
  <si>
    <t>"nová střecha - pojistná fólie"  (4,71*9,8+7,81*12,5+12,52*7)</t>
  </si>
  <si>
    <t>28329036</t>
  </si>
  <si>
    <t>fólie kontaktní difuzně propustná pro doplňkovou hydroizolační vrstvu, třívrstvá mikroporézní PP 150g/m2 s integrovanou samolepící páskou</t>
  </si>
  <si>
    <t>-424471501</t>
  </si>
  <si>
    <t>"nová střecha - pojistná fólie"  (4,71*9,8+7,81*12,5+12,52*7)*1,2</t>
  </si>
  <si>
    <t>765191041</t>
  </si>
  <si>
    <t>Montáž pojistné hydroizolační nebo parotěsné fólie střešních prostupů DN do 150 mm</t>
  </si>
  <si>
    <t>1031914557</t>
  </si>
  <si>
    <t>528283014</t>
  </si>
  <si>
    <t>765191051</t>
  </si>
  <si>
    <t>Montáž pojistné hydroizolační nebo parotěsné fólie hřebene větrané střechy</t>
  </si>
  <si>
    <t>239488796</t>
  </si>
  <si>
    <t>1417206273</t>
  </si>
  <si>
    <t>"nová střecha - hřeben"  12,52*1,5*1,2</t>
  </si>
  <si>
    <t>765115421R</t>
  </si>
  <si>
    <t>Montáž bezpečnostního háku pro krytinu z pozinkovaného plechu s povrchovou úpravou</t>
  </si>
  <si>
    <t>1086303333</t>
  </si>
  <si>
    <t>59660887R</t>
  </si>
  <si>
    <t>hák z pozinkovaného plechu s povrchovou úpravou bezpečnostní střešní včetně kotevního materiálu</t>
  </si>
  <si>
    <t>sada</t>
  </si>
  <si>
    <t>688882838</t>
  </si>
  <si>
    <t>765123122R</t>
  </si>
  <si>
    <t>Krytina plechová univerzální ochranná a větrací mřížka okapové hrany</t>
  </si>
  <si>
    <t>1026189380</t>
  </si>
  <si>
    <t>"nová střecha - větrací mřížka"  12,52*2</t>
  </si>
  <si>
    <t>765125352R</t>
  </si>
  <si>
    <t>Montáž střešní stoupací plošiny délky do 900 mm</t>
  </si>
  <si>
    <t>768934840</t>
  </si>
  <si>
    <t>"3x 600/250"  3</t>
  </si>
  <si>
    <t>59244232</t>
  </si>
  <si>
    <t>plošina stoupací kovová š 250mm d 600mm</t>
  </si>
  <si>
    <t>1022935410</t>
  </si>
  <si>
    <t>765191071</t>
  </si>
  <si>
    <t>Montáž pojistné hydroizolační nebo parotěsné fólie okapu</t>
  </si>
  <si>
    <t>-1313284270</t>
  </si>
  <si>
    <t>1211539641</t>
  </si>
  <si>
    <t>"nová střecha - žlab"  12,52*2*1,5*1,2</t>
  </si>
  <si>
    <t>998764122</t>
  </si>
  <si>
    <t>Přesun hmot tonážní pro konstrukce klempířské ruční v objektech v přes 6 do 12 m</t>
  </si>
  <si>
    <t>-1061583762</t>
  </si>
  <si>
    <t>2,7</t>
  </si>
  <si>
    <t>04 - PODLAHY-POVRCHY</t>
  </si>
  <si>
    <t>612321111</t>
  </si>
  <si>
    <t>Vápenocementová omítka hrubá jednovrstvá zatřená vnitřních stěn nanášená ručně</t>
  </si>
  <si>
    <t>-266532065</t>
  </si>
  <si>
    <t>"vana 1np + koupelna 2np"  (0,8*1,8)+(0,8*2,4*2)</t>
  </si>
  <si>
    <t>612321141</t>
  </si>
  <si>
    <t>Vápenocementová omítka štuková dvouvrstvá vnitřních stěn nanášená ručně</t>
  </si>
  <si>
    <t>-1993992391</t>
  </si>
  <si>
    <t>"zazdívky sklep + pokoj 2np"  (0,9*0,6*2+0,9*0,8)+(3,2*2,4)</t>
  </si>
  <si>
    <t>612325302</t>
  </si>
  <si>
    <t>Vápenocementová štuková omítka ostění nebo nadpraží</t>
  </si>
  <si>
    <t>2025131597</t>
  </si>
  <si>
    <t>"špalety, štorce okna+dveře"  ((0,87+0,6*2+(0,9+0,75*2)*2+1,5+2,1*2)+((0,6+0,65*2)*3+0,85+1,42*2+1,95+2,16*2+1,5+1,46*2+1,2+0,97*2+0,8+2,12*2))*0,3+5</t>
  </si>
  <si>
    <t>"špalety, štorce okna+dveře"  (0,55+0,55*2+0,81+1,4*2+0,84+1,4*2+0,9+1,4*2+1,8+1,42*2)*0,3+5</t>
  </si>
  <si>
    <t>612325402</t>
  </si>
  <si>
    <t>Oprava vnitřní vápenocementové hrubé omítky tl do 20 mm stěn v rozsahu plochy přes 10 do 30 %</t>
  </si>
  <si>
    <t>1660245152</t>
  </si>
  <si>
    <t>"pod obklady"  (7,6+5,4)*2,6+(6,9+5,6)*2,4</t>
  </si>
  <si>
    <t>612325417</t>
  </si>
  <si>
    <t>Oprava vnitřní vápenocementové hladké omítky tl do 20 mm stěn v rozsahu plochy přes 10 do 30 % s celoplošným přeštukováním tl do 3 mm</t>
  </si>
  <si>
    <t>1803228329</t>
  </si>
  <si>
    <t>632451214</t>
  </si>
  <si>
    <t>Potěr cementový samonivelační litý C20 tl přes 45 do 50 mm</t>
  </si>
  <si>
    <t>-811991897</t>
  </si>
  <si>
    <t>"nová podlaha sklep - potěr pod dlažbu + linoleum 5cm + hlazená bet podlaha 6cm"  (6,9+1,7+5,9+17,2)+(14,5+11,1+9,3+5,9)</t>
  </si>
  <si>
    <t>632451291</t>
  </si>
  <si>
    <t>Příplatek k cementovému samonivelačnímu litému potěru C20 ZKD 5 mm tl přes 50 mm</t>
  </si>
  <si>
    <t>-1549708220</t>
  </si>
  <si>
    <t>"nová podlaha sklep - hlazená bet podlaha 6cm"  (14,5+11,1+9,3+5,9)*2</t>
  </si>
  <si>
    <t>632481213</t>
  </si>
  <si>
    <t>Separační vrstva z PE fólie</t>
  </si>
  <si>
    <t>753855277</t>
  </si>
  <si>
    <t>"nová podlaha sklep - diltace mezi tep izolací a potěrem"  (6,9+1,7+5,9+17,2)+(14,5+11,1+9,3+5,9)</t>
  </si>
  <si>
    <t>634112123</t>
  </si>
  <si>
    <t>Obvodová dilatace podlahovým páskem z pěnového PE s fólií mezi stěnou a mazaninou nebo potěrem v 80 mm</t>
  </si>
  <si>
    <t>255684298</t>
  </si>
  <si>
    <t>"nová podlaha sklep - diltace mezi stěnou a potěrem"  90</t>
  </si>
  <si>
    <t>713121111</t>
  </si>
  <si>
    <t>Montáž izolace tepelné podlah volně kladenými rohožemi, pásy, dílci, deskami 1 vrstva</t>
  </si>
  <si>
    <t>-431344188</t>
  </si>
  <si>
    <t>"nová podlaha sklep - tepelná izolace 6cm"  72</t>
  </si>
  <si>
    <t>28376530</t>
  </si>
  <si>
    <t>deska izolační PIR s oboustrannou kompozitní fólií s hliníkovou vložkou pro podlahy λ=0,022 tl 60mm</t>
  </si>
  <si>
    <t>-1300990460</t>
  </si>
  <si>
    <t>"nová podlaha sklep - tepelná izolace 6cm"  72*1,2</t>
  </si>
  <si>
    <t>713121121</t>
  </si>
  <si>
    <t>Montáž izolace tepelné podlah volně kladenými rohožemi, pásy, dílci, deskami 2 vrstvy</t>
  </si>
  <si>
    <t>1448842618</t>
  </si>
  <si>
    <t>"podlaha 1NP - kročejova a tepelná izolace"  15</t>
  </si>
  <si>
    <t>"podlaha 2NP - kročejova a tepelná izolace - odpočet koupelna + WC"  (15-(3,7+2))</t>
  </si>
  <si>
    <t>30105050R</t>
  </si>
  <si>
    <t>Deska dřevovláknitá deska pero zámek - kročejova izolace tl. 20 mm</t>
  </si>
  <si>
    <t>1773650148</t>
  </si>
  <si>
    <t>"podlaha 1NP - kročejova a tepelná izolace - např. STEICO base"  15*1,2</t>
  </si>
  <si>
    <t>30105052R</t>
  </si>
  <si>
    <t>Deska dřevovláknitá deska - kročejova izolace tl. 7 mm</t>
  </si>
  <si>
    <t>-1982802394</t>
  </si>
  <si>
    <t>"podlaha 2NP - kročejova a tepelná izolace např. STEICO Underfloor - odpočet koupelna + WC"  (15-(3,7+2))*1,2</t>
  </si>
  <si>
    <t>763251211</t>
  </si>
  <si>
    <t>Sádrovláknitá podlaha tl 25 mm z podlahových prvků tl 25 mm bez podsypu</t>
  </si>
  <si>
    <t>29592762</t>
  </si>
  <si>
    <t>"podlaha 1NP - podlaha - např. Rigidur 25"  18</t>
  </si>
  <si>
    <t>771111011</t>
  </si>
  <si>
    <t>Vysátí podkladu před pokládkou dlažby</t>
  </si>
  <si>
    <t>1124668370</t>
  </si>
  <si>
    <t>"podlaha 1NP + 2NP - koupelna + WC"  ((2,4+1,8)+(3,7+2))</t>
  </si>
  <si>
    <t>"sklep + schodiště"  14,7+5</t>
  </si>
  <si>
    <t>771121011</t>
  </si>
  <si>
    <t>Nátěr penetrační na podlahu</t>
  </si>
  <si>
    <t>1188709370</t>
  </si>
  <si>
    <t>771121025</t>
  </si>
  <si>
    <t>Broušení stávajícího podkladu před litím stěrky před pokládkou dlažby</t>
  </si>
  <si>
    <t>1350481328</t>
  </si>
  <si>
    <t>"podlaha 2NP - koupelna + WC + schodiště ze sklepa"  (3,7+2)+5</t>
  </si>
  <si>
    <t>771121026</t>
  </si>
  <si>
    <t>Odstranění zbytků lepidla z podkladu před pokládkou dlažby broušením</t>
  </si>
  <si>
    <t>-1204295004</t>
  </si>
  <si>
    <t>771151013</t>
  </si>
  <si>
    <t>Samonivelační stěrka podlah pevnosti 20 MPa tl přes 5 do 8 mm</t>
  </si>
  <si>
    <t>-1164627031</t>
  </si>
  <si>
    <t>"podlaha 2NP - koupelna + WC"  (3,7+2)</t>
  </si>
  <si>
    <t>771273121</t>
  </si>
  <si>
    <t>Montáž obkladů stupnic z dlaždic keramických reliéfních nebo z dekorů lepených cementovým standardním lepidlem š do 200 mm</t>
  </si>
  <si>
    <t>959302526</t>
  </si>
  <si>
    <t>"dlažba schody"  (2*1,2)</t>
  </si>
  <si>
    <t>59761138R</t>
  </si>
  <si>
    <t>schodovka keramická mrazuvzdorná R10/A povrch reliéfní/matný tl do 10mm š do 200mm dl přes 400 do 600mm</t>
  </si>
  <si>
    <t>1599203384</t>
  </si>
  <si>
    <t>"dlažba schody"  (2*1,2)*1,2</t>
  </si>
  <si>
    <t>771273232</t>
  </si>
  <si>
    <t>Montáž obkladů podstupnic z dlaždic keramických hladkých lepených cementovým standardním lepidlem v přes 150 do 200 mm</t>
  </si>
  <si>
    <t>1500075030</t>
  </si>
  <si>
    <t>59761135</t>
  </si>
  <si>
    <t>dlažba keramická slinutá nemrazuvzdorná povrch hladký/matný tl do 10mm přes 9 do 12ks/m2</t>
  </si>
  <si>
    <t>1327770027</t>
  </si>
  <si>
    <t>"dlažba schody"  (2*1,2)*0,2*1,2</t>
  </si>
  <si>
    <t>771473112</t>
  </si>
  <si>
    <t>Montáž soklů z dlaždic keramických lepených cementovým standardním lepidlem rovných v přes 65 do 90 mm</t>
  </si>
  <si>
    <t>-633627942</t>
  </si>
  <si>
    <t>"dlažba schody"  3</t>
  </si>
  <si>
    <t>59761184</t>
  </si>
  <si>
    <t>sokl keramický mrazuvzdorný povrch hladký/matný tl do 10mm výšky přes 65 do 90mm</t>
  </si>
  <si>
    <t>1328010120</t>
  </si>
  <si>
    <t>"dlažba schody"  3*1,2</t>
  </si>
  <si>
    <t>771473132</t>
  </si>
  <si>
    <t>Montáž soklů z dlaždic keramických schodišťových stupňovitých lepených cementovým standardním lepidlem v přes 65 do 90 mm</t>
  </si>
  <si>
    <t>-1006976361</t>
  </si>
  <si>
    <t>"sokl schody ze sklepa"  3</t>
  </si>
  <si>
    <t>1972626512</t>
  </si>
  <si>
    <t>"sokl schody ze sklepa"  3*1,2</t>
  </si>
  <si>
    <t>771574414</t>
  </si>
  <si>
    <t>Montáž podlah keramických hladkých lepených cementovým flexibilním lepidlem přes 4 do 6 ks/m2</t>
  </si>
  <si>
    <t>285168761</t>
  </si>
  <si>
    <t>59761177R</t>
  </si>
  <si>
    <t>dlažba keramická nemrazuvzdorná R9 povrch hladký/matný tl do 10mm přes 4 do 6ks/m2</t>
  </si>
  <si>
    <t>557394547</t>
  </si>
  <si>
    <t>"podlaha 1NP + 2NP - koupelna + WC"  ((2,4+1,8)+(3,7+2))*1,2</t>
  </si>
  <si>
    <t>771574636</t>
  </si>
  <si>
    <t>Montáž podlah keramických reliéfních nebo z dekorů lepených cementovým standardním lepidlem přes 9 do 12 ks/m2</t>
  </si>
  <si>
    <t>-632288262</t>
  </si>
  <si>
    <t>"dlažba sklep"  (7+1,7+6)</t>
  </si>
  <si>
    <t>59761151</t>
  </si>
  <si>
    <t>dlažba keramická slinutá mrazuvzdorná R9 povrch reliéfní/matný tl do 10mm přes 9 do 12ks/m2</t>
  </si>
  <si>
    <t>-1949854023</t>
  </si>
  <si>
    <t>"dlažba sklep"  (7+1,7+6)*1,2</t>
  </si>
  <si>
    <t>771591112</t>
  </si>
  <si>
    <t>Izolace pod dlažbu nátěrem nebo stěrkou ve dvou vrstvách</t>
  </si>
  <si>
    <t>-1555952680</t>
  </si>
  <si>
    <t>771592011</t>
  </si>
  <si>
    <t>Čištění vnitřních ploch podlah nebo schodišť po položení dlažby chemickými prostředky</t>
  </si>
  <si>
    <t>1359810465</t>
  </si>
  <si>
    <t>998771122</t>
  </si>
  <si>
    <t>Přesun hmot tonážní pro podlahy z dlaždic ruční v objektech v přes 6 do 12 m</t>
  </si>
  <si>
    <t>-1031076082</t>
  </si>
  <si>
    <t>1,4</t>
  </si>
  <si>
    <t>775111116</t>
  </si>
  <si>
    <t>Odstranění zbytků lepidla z podkladu skládaných podlah broušením</t>
  </si>
  <si>
    <t>-753260730</t>
  </si>
  <si>
    <t>"podlaha 2NP - kročejova a tepelná izolace - odpočet koupelna + WC"  (72,5-(3,7+2))</t>
  </si>
  <si>
    <t>775111311</t>
  </si>
  <si>
    <t>Vysátí podkladu skládaných podlah</t>
  </si>
  <si>
    <t>2135253986</t>
  </si>
  <si>
    <t>"vinyl 1NP + 2NP"  (68+66)</t>
  </si>
  <si>
    <t>775121111</t>
  </si>
  <si>
    <t>Vodou ředitelná penetrace savého podkladu skládaných podlah</t>
  </si>
  <si>
    <t>800816456</t>
  </si>
  <si>
    <t>775413401</t>
  </si>
  <si>
    <t>Montáž podlahové lišty obvodové lepené</t>
  </si>
  <si>
    <t>241772718</t>
  </si>
  <si>
    <t>"vinyl 1NP + 2NP"  (69+70)</t>
  </si>
  <si>
    <t>61418113R</t>
  </si>
  <si>
    <t>lišta podlahová dřevěná dub 7x17mm</t>
  </si>
  <si>
    <t>-1902174980</t>
  </si>
  <si>
    <t>"vinyl 1NP + 2NP"  (69+70)*1,2</t>
  </si>
  <si>
    <t>775429124</t>
  </si>
  <si>
    <t>Montáž podlahové lišty přechodové připevněné zaklapnutím</t>
  </si>
  <si>
    <t>-1772296558</t>
  </si>
  <si>
    <t>"ve dveřích"  (0,7*4+0,9+0,8*2)</t>
  </si>
  <si>
    <t>55343119</t>
  </si>
  <si>
    <t>profil přechodový Al narážecí 40mm dub, buk, javor, třešeň</t>
  </si>
  <si>
    <t>1125526829</t>
  </si>
  <si>
    <t>"ve dveřích"  (0,7*4+0,9+0,8*2)*1,2</t>
  </si>
  <si>
    <t>775541161</t>
  </si>
  <si>
    <t>Montáž podlah plovoucích ze zaklapávacích vinylových lamel</t>
  </si>
  <si>
    <t>-2117451497</t>
  </si>
  <si>
    <t>0092738.URS</t>
  </si>
  <si>
    <t>Vinylové SPC rigid dílce plovoucí, click 19dB, nášlapná vrstva 0,55 mm, tloušťka 6,50 mm, SPC jádro, integrovaná podložka 19dB, 100% voděodolné</t>
  </si>
  <si>
    <t>1012650582</t>
  </si>
  <si>
    <t>"vinyl - dub podzimní medový"  (68+66)*1,2</t>
  </si>
  <si>
    <t>998775121</t>
  </si>
  <si>
    <t>Přesun hmot tonážní pro podlahy skládané ruční v objektech v do 6 m</t>
  </si>
  <si>
    <t>-1730484006</t>
  </si>
  <si>
    <t>1,9</t>
  </si>
  <si>
    <t>781111011</t>
  </si>
  <si>
    <t>Ometení (oprášení) stěny při přípravě podkladu</t>
  </si>
  <si>
    <t>501744181</t>
  </si>
  <si>
    <t>"podlaha 1NP + 2NP - koupelna + WC"  ((7,5*2,7+5,4*2,7)+(6,9*2,4+5,6*2,4))</t>
  </si>
  <si>
    <t>781121011</t>
  </si>
  <si>
    <t>Nátěr penetrační na stěnu</t>
  </si>
  <si>
    <t>844558851</t>
  </si>
  <si>
    <t>781131112</t>
  </si>
  <si>
    <t>Izolace pod obklad nátěrem nebo stěrkou ve dvou vrstvách</t>
  </si>
  <si>
    <t>-1896296563</t>
  </si>
  <si>
    <t>781472313</t>
  </si>
  <si>
    <t>Montáž obkladů keramických hladkých lepených cementovým flexibilním rychletuhnoucím lepidlem přes 2 do 4 ks/m2</t>
  </si>
  <si>
    <t>-124597384</t>
  </si>
  <si>
    <t>59761703R</t>
  </si>
  <si>
    <t>obklad keramický nemrazuvzdorný povrch hladký/lesklý tl do 10mm přes 2 do 4ks/m2</t>
  </si>
  <si>
    <t>-1572396804</t>
  </si>
  <si>
    <t>"podlaha 1NP + 2NP - koupelna + WC"  ((7,5*2,7+5,4*2,7)+(6,9*2,4+5,6*2,4))*1,2</t>
  </si>
  <si>
    <t>781492451</t>
  </si>
  <si>
    <t>Montáž profilů ukončovacích lepených standardním cementovým lepidlem</t>
  </si>
  <si>
    <t>280388151</t>
  </si>
  <si>
    <t>"ukončovací"  20</t>
  </si>
  <si>
    <t>19416005</t>
  </si>
  <si>
    <t>lišta ukončovací z eloxovaného hliníku 10mm</t>
  </si>
  <si>
    <t>1334489497</t>
  </si>
  <si>
    <t>"ukončovací"  20*1,2</t>
  </si>
  <si>
    <t>781495141</t>
  </si>
  <si>
    <t>Průnik obkladem kruhový do DN 30</t>
  </si>
  <si>
    <t>-437402176</t>
  </si>
  <si>
    <t>781495142</t>
  </si>
  <si>
    <t>Průnik obkladem kruhový přes DN 30 do DN 90</t>
  </si>
  <si>
    <t>604826425</t>
  </si>
  <si>
    <t>781495143</t>
  </si>
  <si>
    <t>Průnik obkladem kruhový přes DN 90</t>
  </si>
  <si>
    <t>-1549553147</t>
  </si>
  <si>
    <t>781495211</t>
  </si>
  <si>
    <t>Čištění vnitřních ploch stěn po provedení obkladu chemickými prostředky</t>
  </si>
  <si>
    <t>2105727129</t>
  </si>
  <si>
    <t>998781122</t>
  </si>
  <si>
    <t>Přesun hmot tonážní pro obklady keramické ruční v objektech v přes 6 do 12 m</t>
  </si>
  <si>
    <t>-1552642021</t>
  </si>
  <si>
    <t>2,5</t>
  </si>
  <si>
    <t>784111001</t>
  </si>
  <si>
    <t>Oprášení (ometení ) podkladu v místnostech v do 3,80 m</t>
  </si>
  <si>
    <t>-1980222605</t>
  </si>
  <si>
    <t>715,899</t>
  </si>
  <si>
    <t>784111007</t>
  </si>
  <si>
    <t>Oprášení (ometení ) podkladu na schodišti podlaží v do 3,80 m</t>
  </si>
  <si>
    <t>-1256278445</t>
  </si>
  <si>
    <t>"schodiště"  100</t>
  </si>
  <si>
    <t>784161001</t>
  </si>
  <si>
    <t>Tmelení spar a rohů šířky do 3 mm akrylátovým tmelem v místnostech v do 3,80 m</t>
  </si>
  <si>
    <t>489491612</t>
  </si>
  <si>
    <t>"předpoklad"  300</t>
  </si>
  <si>
    <t>784161007</t>
  </si>
  <si>
    <t>Tmelení spar a rohů do 3 mm akrylátovým tmelem na schodišti podlaží v do 3,80 m</t>
  </si>
  <si>
    <t>-114090919</t>
  </si>
  <si>
    <t>"předpoklad"  50</t>
  </si>
  <si>
    <t>784171101</t>
  </si>
  <si>
    <t>Zakrytí vnitřních podlah včetně pozdějšího odkrytí</t>
  </si>
  <si>
    <t>-1187936900</t>
  </si>
  <si>
    <t>73*3</t>
  </si>
  <si>
    <t>28323157</t>
  </si>
  <si>
    <t>fólie pro malířské potřeby zakrývací tl 14µ 4x5m</t>
  </si>
  <si>
    <t>-1646315338</t>
  </si>
  <si>
    <t>73*3*1,2</t>
  </si>
  <si>
    <t>28323153</t>
  </si>
  <si>
    <t>fólie pro malířské potřeby samolepicí 0,5mx100m</t>
  </si>
  <si>
    <t>-1781990189</t>
  </si>
  <si>
    <t>100</t>
  </si>
  <si>
    <t>784171111</t>
  </si>
  <si>
    <t>Zakrytí vnitřních ploch stěn v místnostech v do 3,80 m</t>
  </si>
  <si>
    <t>-325779780</t>
  </si>
  <si>
    <t>"ostatní"  50</t>
  </si>
  <si>
    <t>"okna"  ((0,87*0,6+0,9*0,75*2)+(0,6*0,65*3+0,85*1,42+1,5*1,46+1,2*0,97)+(0,55*0,55+0,81*1,4+0,84*1,4+0,9*1,4+1,8*1,42))</t>
  </si>
  <si>
    <t>"dveře"  (1,5*2,1+1,95*2,16+1,2*0,97+0,8*2,12)+(0,6*1,97*2+0,7*1,97*4+0,8*1,97*10+8)*2</t>
  </si>
  <si>
    <t>1272036323</t>
  </si>
  <si>
    <t>"ostatní"  50*1,2</t>
  </si>
  <si>
    <t>"okna"  ((0,87*0,6+0,9*0,75*2)+(0,6*0,65*3+0,85*1,42+1,5*1,46+1,2*0,97)+(0,55*0,55+0,81*1,4+0,84*1,4+0,9*1,4+1,8*1,42))*1,2</t>
  </si>
  <si>
    <t>"dveře"  (1,5*2,1+1,95*2,16+1,2*0,97+0,8*2,12)+(0,6*1,97*2+0,7*1,97*4+0,8*1,97*10+8)*2*1,2</t>
  </si>
  <si>
    <t>2096582498</t>
  </si>
  <si>
    <t>68</t>
  </si>
  <si>
    <t>784181101</t>
  </si>
  <si>
    <t>Základní akrylátová jednonásobná bezbarvá penetrace podkladu v místnostech v do 3,80 m</t>
  </si>
  <si>
    <t>2025829181</t>
  </si>
  <si>
    <t>69</t>
  </si>
  <si>
    <t>784181107</t>
  </si>
  <si>
    <t>Základní akrylátová jednonásobná bezbarvá penetrace podkladu na schodišti podlaží v do 3,80 m</t>
  </si>
  <si>
    <t>1343773317</t>
  </si>
  <si>
    <t>70</t>
  </si>
  <si>
    <t>784191003</t>
  </si>
  <si>
    <t>Čištění vnitřních ploch oken dvojitých nebo zdvojených po provedení malířských prací</t>
  </si>
  <si>
    <t>-480551556</t>
  </si>
  <si>
    <t>"okna"  ((0,87*0,6+0,9*0,75*2)+(0,6*0,65*3+0,85*1,42+1,5*1,46+1,2*0,97)+(0,55*0,55+0,81*1,4+0,84*1,4+0,9*1,4+1,8*1,42))*2</t>
  </si>
  <si>
    <t>71</t>
  </si>
  <si>
    <t>784191005</t>
  </si>
  <si>
    <t>Čištění vnitřních ploch dveří nebo vrat po provedení malířských prací</t>
  </si>
  <si>
    <t>-495565981</t>
  </si>
  <si>
    <t>72</t>
  </si>
  <si>
    <t>784191007</t>
  </si>
  <si>
    <t>Čištění vnitřních ploch podlah po provedení malířských prací</t>
  </si>
  <si>
    <t>622835698</t>
  </si>
  <si>
    <t>"čištění podlah"  73*3</t>
  </si>
  <si>
    <t>73</t>
  </si>
  <si>
    <t>784191009</t>
  </si>
  <si>
    <t>Čištění vnitřních ploch schodišť po provedení malířských prací</t>
  </si>
  <si>
    <t>259765300</t>
  </si>
  <si>
    <t>74</t>
  </si>
  <si>
    <t>784211101</t>
  </si>
  <si>
    <t>Dvojnásobné bílé malby ze směsí za mokra výborně oděruvzdorných v místnostech v do 3,80 m</t>
  </si>
  <si>
    <t>1895183618</t>
  </si>
  <si>
    <t>"SDK podhledy + podkroví + příčky"  73*2+86+32*2</t>
  </si>
  <si>
    <t>"nové omítky štuk - zazdívky sklep + pokoj 2np"  (0,9*0,6*2+0,9*0,8)+(3,2*2,4)</t>
  </si>
  <si>
    <t>"omítky štuk oprava - sklep + 1NP + 2NP"  (((76+6,6+3,3)*2,37)+(69,3*2,55+7*2,4+9,3*1,8)+(45,5*1,5+11,5*1+3*2,5+5))</t>
  </si>
  <si>
    <t>"omítky štuk oprava - odpočet okna+dveře"  -((0,87*0,6+0,9*0,75*2+1,5*2,1)+(0,6*0,65*3+0,85*1,42+1,95*2,16+1,5*1,46+1,2*0,97+0,8*2,12))</t>
  </si>
  <si>
    <t>"omítky štuk oprava - odpočet okna+dveře"  -(0,55*0,55+0,81*1,4+0,84*1,4+0,9*1,4+1,8*1,42)</t>
  </si>
  <si>
    <t>"odpočet schodiště"  -100</t>
  </si>
  <si>
    <t>75</t>
  </si>
  <si>
    <t>784211107</t>
  </si>
  <si>
    <t>Dvojnásobné bílé malby ze směsí za mokra výborně oděruvzdorných na schodišti v do 3,80 m</t>
  </si>
  <si>
    <t>1068508195</t>
  </si>
  <si>
    <t>07 - DVEŘE-OKNA</t>
  </si>
  <si>
    <t xml:space="preserve">    998 - Přesun hmot</t>
  </si>
  <si>
    <t>642942111</t>
  </si>
  <si>
    <t>Osazování zárubní nebo rámů dveřních kovových do 2,5 m2 na MC</t>
  </si>
  <si>
    <t>-1759030864</t>
  </si>
  <si>
    <t>"2x 600/1970 + 4x 700/1970 + 10x 800/1970"  2+4+10</t>
  </si>
  <si>
    <t>55331485</t>
  </si>
  <si>
    <t>zárubeň jednokřídlá ocelová pro zdění tl stěny 110-150mm rozměru 600/1970, 2100mm</t>
  </si>
  <si>
    <t>-1712421631</t>
  </si>
  <si>
    <t>"2x 600/1970 + 4x 700/1970 + 10x 800/1970"  2+0+0</t>
  </si>
  <si>
    <t>55331486</t>
  </si>
  <si>
    <t>zárubeň jednokřídlá ocelová pro zdění tl stěny 110-150mm rozměru 700/1970, 2100mm</t>
  </si>
  <si>
    <t>-556743506</t>
  </si>
  <si>
    <t>"2x 600/1970 + 4x 700/1970 + 10x 800/1970"  0+4+0</t>
  </si>
  <si>
    <t>55331487</t>
  </si>
  <si>
    <t>zárubeň jednokřídlá ocelová pro zdění tl stěny 110-150mm rozměru 800/1970, 2100mm</t>
  </si>
  <si>
    <t>-1761698517</t>
  </si>
  <si>
    <t>"2x 600/1970 + 4x 700/1970 + 10x 800/1970"  0+0+10</t>
  </si>
  <si>
    <t>998</t>
  </si>
  <si>
    <t>Přesun hmot</t>
  </si>
  <si>
    <t>998011008</t>
  </si>
  <si>
    <t>Přesun hmot pro budovy zděné s omezením mechanizace pro budovy v do 6 m</t>
  </si>
  <si>
    <t>-1505014721</t>
  </si>
  <si>
    <t>0,6</t>
  </si>
  <si>
    <t>764216605</t>
  </si>
  <si>
    <t>Oplechování rovných parapetů mechanicky kotvené z Pz s povrchovou úpravou rš 400 mm</t>
  </si>
  <si>
    <t>-1125135658</t>
  </si>
  <si>
    <t>4*0,6+1,85+1,2+1,5+2*0,86+2*0,95+2</t>
  </si>
  <si>
    <t>766622131R</t>
  </si>
  <si>
    <t>Montáž plastových oken plochy přes 1 m2 otevíravých v do 1,5 m s rámem do zdiva vč. kování, seřízení</t>
  </si>
  <si>
    <t>442514123</t>
  </si>
  <si>
    <t>"1x 1,85*1,42 + 1x 1,2*0,97 + 1x 1,5*1,46 + 2x 0,86*1,4 + 2x 0,95*1,4"  1*1,85*1,42+1*1,2*0,97+1*1,5*1,46+2*0,86*1,4+2*0,95*1,4</t>
  </si>
  <si>
    <t>61140052R</t>
  </si>
  <si>
    <t>okno plastové otevíravé/sklopné trojsklo přes plochu 1m2 do v 1,5m vč. kování, seřízení</t>
  </si>
  <si>
    <t>752409415</t>
  </si>
  <si>
    <t>766622216R</t>
  </si>
  <si>
    <t>Montáž plastových oken plochy do 1 m2 otevíravých s rámem do zdiva vč. kování, seřízení</t>
  </si>
  <si>
    <t>-833426571</t>
  </si>
  <si>
    <t>"4x 0,6*0,65 + 1x 0,52*0,5"  5</t>
  </si>
  <si>
    <t>61140050R</t>
  </si>
  <si>
    <t>okno plastové otevíravé/sklopné trojsklo do plochy 1m2 vč. kování, seřízení</t>
  </si>
  <si>
    <t>2046383138</t>
  </si>
  <si>
    <t>"4x 0,6*0,65 + 1x 0,52*0,5"  4*0,6*0,65+1*0,52*0,5</t>
  </si>
  <si>
    <t>766642161R</t>
  </si>
  <si>
    <t>Montáž balkónových dveří dvojitých dvoukřídlových bez nadsvětlíku včetně rámu do zdiva vč. kování, zámku, seřízení</t>
  </si>
  <si>
    <t>177992586</t>
  </si>
  <si>
    <t>"1x 1,95*2,16"  1</t>
  </si>
  <si>
    <t>61140066R</t>
  </si>
  <si>
    <t>dveře plastové balkonové dvoukřídlové trojsklo vč. kování, zámku, seřízení</t>
  </si>
  <si>
    <t>-2071336130</t>
  </si>
  <si>
    <t>"1x 1,95*2,16"  1*1,95*2,16</t>
  </si>
  <si>
    <t>766660196R</t>
  </si>
  <si>
    <t>Montáž dveřních křídel otvíravých jednokřídlových š do 0,8 m masivní dřevo do obložkové zárubně vč. kování, zámku, seřízení</t>
  </si>
  <si>
    <t>-997594733</t>
  </si>
  <si>
    <t>61164070R</t>
  </si>
  <si>
    <t>dveře jednokřídlé voštinové profilované povrch lakovaný plné 600x1970-2100mm vč. kování, zámku, seřízení</t>
  </si>
  <si>
    <t>-546045752</t>
  </si>
  <si>
    <t>"2x 600/1970"  2</t>
  </si>
  <si>
    <t>61164071R</t>
  </si>
  <si>
    <t>dveře jednokřídlé voštinové profilované povrch lakovaný plné 700x1970-2100mm vč. kování, zámku, seřízení</t>
  </si>
  <si>
    <t>15871153</t>
  </si>
  <si>
    <t>"4x 700/1970"  4</t>
  </si>
  <si>
    <t>61164005R</t>
  </si>
  <si>
    <t>dveře jednokřídlé voštinové profilované povrch lakovaný plné 800x1970-2100mm vč. kování, zámku, seřízení</t>
  </si>
  <si>
    <t>1479279424</t>
  </si>
  <si>
    <t>"10x 800/1970"  10</t>
  </si>
  <si>
    <t>766660411R</t>
  </si>
  <si>
    <t>Montáž vchodových dveří včetně rámu jednokřídlových bez nadsvětlíku do zdiva vč. kování, zámku, seřízení</t>
  </si>
  <si>
    <t>1859046565</t>
  </si>
  <si>
    <t>"2x 0,97*2,03 + 1x 0,72*(1,62/2,17) šikmé + 1x 1,0*2,2"  2+1+1</t>
  </si>
  <si>
    <t>61140500R</t>
  </si>
  <si>
    <t>dveře jednokřídlé plastové bílé plné max rozměru otvoru 2,42m2 bezpečnostní třídy RC2 vč. kování, zámku, seřízení</t>
  </si>
  <si>
    <t>-1386353801</t>
  </si>
  <si>
    <t>"2x 0,97*2,03 + 1x 0,72*(1,62/2,17) šikmé + 1x 1,0*2,2"  2*0,97*2,03+1*0,72*1,85+1*1,0*2,2</t>
  </si>
  <si>
    <t>766660471R</t>
  </si>
  <si>
    <t>Montáž vchodových dveří včetně rámu dvoukřídlových s bočními díly do zdiva vč. kování, zámku, seřízení</t>
  </si>
  <si>
    <t>560851557</t>
  </si>
  <si>
    <t>"1x 1,49(0,9)*2,07"  1</t>
  </si>
  <si>
    <t>61140510R</t>
  </si>
  <si>
    <t>dveře dvoukřídlé plastové bílé prosklené max rozměru otvoru 4,84m2 bezpečnostní třídy RC2 vč. kování, zámku, seřízení</t>
  </si>
  <si>
    <t>-1634143926</t>
  </si>
  <si>
    <t>"1x 1,49(0,9)*2,07"  1,49*2,07</t>
  </si>
  <si>
    <t>766694116</t>
  </si>
  <si>
    <t>Montáž parapetních desek dřevěných nebo plastových š do 30 cm</t>
  </si>
  <si>
    <t>-585766618</t>
  </si>
  <si>
    <t>61144403</t>
  </si>
  <si>
    <t>parapet plastový vnitřní š 350mm</t>
  </si>
  <si>
    <t>1200834497</t>
  </si>
  <si>
    <t>(4*0,6+1,85+1,2+1,5+2*0,86+2*0,95+2)*2</t>
  </si>
  <si>
    <t>998766121</t>
  </si>
  <si>
    <t>Přesun hmot tonážní pro kce truhlářské ruční v objektech v do 6 m</t>
  </si>
  <si>
    <t>-1033517590</t>
  </si>
  <si>
    <t>08 - NÁBYTEK</t>
  </si>
  <si>
    <t>766900900R</t>
  </si>
  <si>
    <t>Kompletní dodávka, montáž a doprava kuchyňské linky vč. digestoře, dřezu, varné desky a trouby, ledničky dle výkresů a požadavků investora T1</t>
  </si>
  <si>
    <t>1390549931</t>
  </si>
  <si>
    <t>766900901R</t>
  </si>
  <si>
    <t>Kompletní dodávka a montáž botník a šatník T2</t>
  </si>
  <si>
    <t>-468038005</t>
  </si>
  <si>
    <t>766900902R</t>
  </si>
  <si>
    <t>Kompletní dodávka a montáž šatní skříň T3</t>
  </si>
  <si>
    <t>-1462277224</t>
  </si>
  <si>
    <t>766900903R</t>
  </si>
  <si>
    <t>Kompletní dodávka a montáž šatní skříň T4</t>
  </si>
  <si>
    <t>-1396130450</t>
  </si>
  <si>
    <t>766900904R</t>
  </si>
  <si>
    <t>Kompletní dodávka a montáž šatní skříň T5</t>
  </si>
  <si>
    <t>-277076830</t>
  </si>
  <si>
    <t>766900905R</t>
  </si>
  <si>
    <t>Kompletní dodávka a montáž šatní skříň T6</t>
  </si>
  <si>
    <t>-180817240</t>
  </si>
  <si>
    <t>12 - ZTI-VODA-KAN-ZAŘ-VZT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</si>
  <si>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</si>
  <si>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</si>
  <si>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</si>
  <si>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751 - Vzduchotechnika</t>
  </si>
  <si>
    <t>977151121</t>
  </si>
  <si>
    <t>Jádrové vrty diamantovými korunkami do stavebních materiálů D přes 110 do 120 mm</t>
  </si>
  <si>
    <t>1120490788</t>
  </si>
  <si>
    <t>"koupelna+WC + sprcha+WC - 2x 1NP + 2x 2NP"  2+2</t>
  </si>
  <si>
    <t>977151122</t>
  </si>
  <si>
    <t>Jádrové vrty diamantovými korunkami do stavebních materiálů D přes 120 do 130 mm</t>
  </si>
  <si>
    <t>1969877819</t>
  </si>
  <si>
    <t>"kuchyně digestoř - 1x 1NP + krb - 1x 1NP - průchod skrz zeď"  1+1</t>
  </si>
  <si>
    <t>721</t>
  </si>
  <si>
    <t>Zdravotechnika - vnitřní kanalizace</t>
  </si>
  <si>
    <t>721171915R</t>
  </si>
  <si>
    <t>Napojení nového na stávající potrubí, nových zařizovacích předmětů vč. kolen, redukcí, těsnění, ubourání stavebních kcí, zapravení, betonáží apod.</t>
  </si>
  <si>
    <t>2145912475</t>
  </si>
  <si>
    <t>721212123</t>
  </si>
  <si>
    <t>Odtokový sprchový žlab délky 800 mm s krycím roštem a zápachovou uzávěrkou</t>
  </si>
  <si>
    <t>1410138132</t>
  </si>
  <si>
    <t>"sprchový odtokový žlab - 1x 2NP"  1</t>
  </si>
  <si>
    <t>998721121</t>
  </si>
  <si>
    <t>Přesun hmot tonážní pro vnitřní kanalizaci ruční v objektech v do 6 m</t>
  </si>
  <si>
    <t>1245524906</t>
  </si>
  <si>
    <t>0,1</t>
  </si>
  <si>
    <t>722</t>
  </si>
  <si>
    <t>Zdravotechnika - vnitřní vodovod</t>
  </si>
  <si>
    <t>722171915R</t>
  </si>
  <si>
    <t>Napojení nového na stávající vodovodní potrubí, napojení baterií vč. kolen, redukcí, těsnění, uzávěrů, ubourání stavebních kcí, zapravení, betonáží apod.</t>
  </si>
  <si>
    <t>1517628121</t>
  </si>
  <si>
    <t>998722121</t>
  </si>
  <si>
    <t>Přesun hmot tonážní pro vnitřní vodovod ruční v objektech v do 6 m</t>
  </si>
  <si>
    <t>-1887904271</t>
  </si>
  <si>
    <t>725112171</t>
  </si>
  <si>
    <t>Kombi klozet s hlubokým splachováním odpad vodorovný</t>
  </si>
  <si>
    <t>-803267548</t>
  </si>
  <si>
    <t>"WC - 1x 1NP + 1x 2NP"  1+1</t>
  </si>
  <si>
    <t>725211617</t>
  </si>
  <si>
    <t>Umyvadlo keramické bílé šířky 600 mm s krytem na sifon připevněné na stěnu šrouby</t>
  </si>
  <si>
    <t>1700984216</t>
  </si>
  <si>
    <t>"umyvadlo 60cm - 1x sklep + 1x 1NP + 1x 2NP"  1+1+1</t>
  </si>
  <si>
    <t>725222167R</t>
  </si>
  <si>
    <t>Vana bez armatur výtokových akrylátová se zápachovou uzávěrkou tvarovaná 1790x750 mm</t>
  </si>
  <si>
    <t>-1449962392</t>
  </si>
  <si>
    <t>"vana - 1x 1NP"  1</t>
  </si>
  <si>
    <t>725244213</t>
  </si>
  <si>
    <t>Zástěna sprchová skleněná tl. 8 mm pevná bezdveřová na vaničku šířky 900 mm</t>
  </si>
  <si>
    <t>-419560061</t>
  </si>
  <si>
    <t>"zástěna pevná - 1x 2NP"  1</t>
  </si>
  <si>
    <t>725311121</t>
  </si>
  <si>
    <t>Dřez jednoduchý nerezový se zápachovou uzávěrkou s odkapávací plochou 560x480 mm a miskou</t>
  </si>
  <si>
    <t>-1001355155</t>
  </si>
  <si>
    <t>"dřez - 1x 1NP"  1</t>
  </si>
  <si>
    <t>725822613</t>
  </si>
  <si>
    <t>Baterie umyvadlová stojánková páková s výpustí</t>
  </si>
  <si>
    <t>-144542110</t>
  </si>
  <si>
    <t>725831313</t>
  </si>
  <si>
    <t>Baterie vanová nástěnná páková s příslušenstvím a pohyblivým držákem</t>
  </si>
  <si>
    <t>-1798252004</t>
  </si>
  <si>
    <t>725841332</t>
  </si>
  <si>
    <t>Baterie sprchová podomítková s přepínačem a pohyblivým držákem</t>
  </si>
  <si>
    <t>-1137470779</t>
  </si>
  <si>
    <t>"sprcha - 1x 2NP"  1</t>
  </si>
  <si>
    <t>725861312</t>
  </si>
  <si>
    <t>Zápachová uzávěrka pro umyvadlo DN 40 podomítková</t>
  </si>
  <si>
    <t>389827965</t>
  </si>
  <si>
    <t>725864311</t>
  </si>
  <si>
    <t>Zápachová uzávěrka van DN 40/50 s kulovým kloubem na odtoku</t>
  </si>
  <si>
    <t>695557654</t>
  </si>
  <si>
    <t>726</t>
  </si>
  <si>
    <t>Zdravotechnika - předstěnové instalace</t>
  </si>
  <si>
    <t>726121001</t>
  </si>
  <si>
    <t>Instalační předstěna pro klozet v 1120 mm závěsný do bytových jader mezi dvě stěny</t>
  </si>
  <si>
    <t>-1092998379</t>
  </si>
  <si>
    <t>726191001</t>
  </si>
  <si>
    <t>Zvukoizolační souprava pro klozet a bidet</t>
  </si>
  <si>
    <t>2050488103</t>
  </si>
  <si>
    <t>726191002</t>
  </si>
  <si>
    <t>Souprava pro předstěnovou montáž</t>
  </si>
  <si>
    <t>-1250529857</t>
  </si>
  <si>
    <t>726191011</t>
  </si>
  <si>
    <t>Ovládací tlačítko WC pro montáž do předstěnových konstrukcí</t>
  </si>
  <si>
    <t>3986135</t>
  </si>
  <si>
    <t>55281795</t>
  </si>
  <si>
    <t>tlačítko pro ovládání WC shora/zepředu plast dvě množství vody 213x142mm</t>
  </si>
  <si>
    <t>188647583</t>
  </si>
  <si>
    <t>735164222</t>
  </si>
  <si>
    <t>Otopné těleso trubkové elektrické přímotopné výška/délka 690/600 mm</t>
  </si>
  <si>
    <t>-424066137</t>
  </si>
  <si>
    <t>"koupelna + sprcha - 1x 1NP + 1x 2NP"  1+1</t>
  </si>
  <si>
    <t>751</t>
  </si>
  <si>
    <t>Vzduchotechnika</t>
  </si>
  <si>
    <t>751000915R</t>
  </si>
  <si>
    <t>Napojení nového na stávající VZT potrubí, napojení nových ventilátorů, digestoře vč. potrubí, kolen, redukcí, těsnění, uzávěrů, vrtání, ubourání stavebních kcí, zapravení, betonáží apod.</t>
  </si>
  <si>
    <t>KPL</t>
  </si>
  <si>
    <t>1445084930</t>
  </si>
  <si>
    <t>751111011</t>
  </si>
  <si>
    <t>Montáž ventilátoru axiálního nízkotlakého nástěnného základního D do 100 mm</t>
  </si>
  <si>
    <t>-551737667</t>
  </si>
  <si>
    <t>42914113</t>
  </si>
  <si>
    <t>ventilátor axiální stěnový skříň z plastu zpětná klapka a zpožděný doběh IP44 17W D 100mm</t>
  </si>
  <si>
    <t>754334021</t>
  </si>
  <si>
    <t>751377011</t>
  </si>
  <si>
    <t>Montáž odsávacího zákrytu (digestoř) bytového vestavěného</t>
  </si>
  <si>
    <t>-2078439272</t>
  </si>
  <si>
    <t>"kuchyně - 1x 1NP"  1</t>
  </si>
  <si>
    <t>42958001</t>
  </si>
  <si>
    <t>odsavač par vestavěný výsuvný (digestoř) nerez, max. výkon 640 m3/hod</t>
  </si>
  <si>
    <t>2120275428</t>
  </si>
  <si>
    <t>751398011</t>
  </si>
  <si>
    <t>Montáž větrací mřížky na kruhové potrubí D do 100 mm</t>
  </si>
  <si>
    <t>-878927064</t>
  </si>
  <si>
    <t>42972576</t>
  </si>
  <si>
    <t>mřížka větrací plastová se síťkou pro potrubí D 100mm</t>
  </si>
  <si>
    <t>-1944695347</t>
  </si>
  <si>
    <t>751398012</t>
  </si>
  <si>
    <t>Montáž větrací mřížky na kruhové potrubí D přes 100 do 200 mm</t>
  </si>
  <si>
    <t>-613216648</t>
  </si>
  <si>
    <t>42972836</t>
  </si>
  <si>
    <t>mřížka větrací kruhová nerezová se síťkou D 125mm</t>
  </si>
  <si>
    <t>-689673718</t>
  </si>
  <si>
    <t>751511122</t>
  </si>
  <si>
    <t>Montáž potrubí plechového skupiny I kruhového s přírubou tloušťky plechu 0,6 mm D přes 100 do 200 mm</t>
  </si>
  <si>
    <t>-1125058193</t>
  </si>
  <si>
    <t>"kuchyně digestoř - 1x 1NP + krb - 1x 1NP - průchod skrz zeď"  1,5+1,5</t>
  </si>
  <si>
    <t>42981097</t>
  </si>
  <si>
    <t>trouba spirálně vinutá Pz D 125mm, l=3000mm</t>
  </si>
  <si>
    <t>-623953132</t>
  </si>
  <si>
    <t>"kuchyně digestoř - 1x 1NP + krb - 1x 1NP - průchod skrz zeď"  (1,5+1,5)*1,2</t>
  </si>
  <si>
    <t>751525051</t>
  </si>
  <si>
    <t>Montáž potrubí plastového kruhového s přírubou D do 100 mm</t>
  </si>
  <si>
    <t>-1631210826</t>
  </si>
  <si>
    <t>"koupelna + sprcha - 1x 1NP + 1x 2NP - průchod zdí na fasádu"  (1,5+1,5)*2</t>
  </si>
  <si>
    <t>42981649</t>
  </si>
  <si>
    <t>trouba pevná PVC D 100mm do 45°C</t>
  </si>
  <si>
    <t>-1762476513</t>
  </si>
  <si>
    <t>"koupelna + sprcha - 1x 1NP + 1x 2NP - průchod zdí na fasádu"  (1,5+1,5)*2*1,2</t>
  </si>
  <si>
    <t>998751121</t>
  </si>
  <si>
    <t>Přesun hmot tonážní pro vzduchotechniku ruční v objektech v do 12 m</t>
  </si>
  <si>
    <t>2017028131</t>
  </si>
  <si>
    <t>0,05</t>
  </si>
  <si>
    <t>763121426</t>
  </si>
  <si>
    <t>SDK stěna předsazená tl 112,5 mm profil CW+UW 100 deska 1xH2 12,5 bez izolace EI 15</t>
  </si>
  <si>
    <t>-147743975</t>
  </si>
  <si>
    <t>"WC - 1x 1NP + 1x 2NP"  (1+1)*1,2*1,5</t>
  </si>
  <si>
    <t>-1426165592</t>
  </si>
  <si>
    <t>0,06</t>
  </si>
  <si>
    <t>15 - TOPENÍ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</si>
  <si>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</si>
  <si>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</si>
  <si>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</si>
  <si>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</si>
  <si>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</si>
  <si>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>M - Práce a dodávky M</t>
  </si>
  <si>
    <t xml:space="preserve">    58-M - Revize vyhrazených technických zařízení</t>
  </si>
  <si>
    <t>314238482R</t>
  </si>
  <si>
    <t>Komínová hlavice odkouření plynového kotle</t>
  </si>
  <si>
    <t>1518258574</t>
  </si>
  <si>
    <t>631341990R</t>
  </si>
  <si>
    <t>Stavební a montážní práce a dodávky - závěsy na potrubí, vývrty, frézování drážek, začištění omítek, zakrytí a odkrytí stávajících kcí, dveří po dobu celé stavby apod.</t>
  </si>
  <si>
    <t>869688758</t>
  </si>
  <si>
    <t>"včetně likvidace odpadů, jejich přesun apod."  1</t>
  </si>
  <si>
    <t>713463311R</t>
  </si>
  <si>
    <t>Montáž izolace tepelné potrubí potrubními pouzdry s Al fólií s přesahem Al páskou 1x D do 50 mm vč. ohybů, armatur, odboček apod.</t>
  </si>
  <si>
    <t>900628005</t>
  </si>
  <si>
    <t>"15 - sklep - pod stropem"  (10*2)</t>
  </si>
  <si>
    <t>"18 - sklep - pod stropem"  ((3+3+2)*2)</t>
  </si>
  <si>
    <t>"22 - sklep - pod stropem"  ((6+1+5+3)*2)</t>
  </si>
  <si>
    <t>"28 - sklep - pod stropem"  ((7+5)*2)</t>
  </si>
  <si>
    <t>63154012</t>
  </si>
  <si>
    <t>pouzdro izolační potrubní z minerální vlny s Al fólií max. 250/100°C 15/30mm</t>
  </si>
  <si>
    <t>1132768517</t>
  </si>
  <si>
    <t>"15 - sklep - pod stropem"  (10*2)*1,2</t>
  </si>
  <si>
    <t>63154013</t>
  </si>
  <si>
    <t>pouzdro izolační potrubní z minerální vlny s Al fólií max. 250/100°C 18/30mm</t>
  </si>
  <si>
    <t>1364456335</t>
  </si>
  <si>
    <t>"18 - sklep - pod stropem"  ((3+3+2)*2)*1,2</t>
  </si>
  <si>
    <t>63154570</t>
  </si>
  <si>
    <t>pouzdro izolační potrubní z minerální vlny s Al fólií max. 250/100°C 22/40mm</t>
  </si>
  <si>
    <t>1238889163</t>
  </si>
  <si>
    <t>"22 - sklep - pod stropem"  ((6+1+5+3)*2)*1,2</t>
  </si>
  <si>
    <t>63154571</t>
  </si>
  <si>
    <t>pouzdro izolační potrubní z minerální vlny s Al fólií max. 250/100°C 28/40mm</t>
  </si>
  <si>
    <t>-934573445</t>
  </si>
  <si>
    <t>"28 - sklep - pod stropem"  ((7+5)*2)*1,2</t>
  </si>
  <si>
    <t>63153566</t>
  </si>
  <si>
    <t>rohož izolační z minerální vlny prošívaná na pletivu 65kg/m3 tl 60mm</t>
  </si>
  <si>
    <t>-116470547</t>
  </si>
  <si>
    <t>"armatury, ohyby, odbočky"  30</t>
  </si>
  <si>
    <t>-1087766152</t>
  </si>
  <si>
    <t>0,2</t>
  </si>
  <si>
    <t>731245131R</t>
  </si>
  <si>
    <t>Kotel ocelový stacionární na plyn kondenzační o výkonu 4,3-21,5 kW s integrovaným zásobníkem TV 150l vč. čerpadel, připojovacích šroubení, uzávěrů, termostatu, filtru</t>
  </si>
  <si>
    <t>1486627134</t>
  </si>
  <si>
    <t>731810302</t>
  </si>
  <si>
    <t>Nucený odtah spalin soustředným potrubím pro kondenzační kotel vodorovný 80/125 ke komínové šachtě</t>
  </si>
  <si>
    <t>1821470361</t>
  </si>
  <si>
    <t>731810342</t>
  </si>
  <si>
    <t>Prodloužení soustředného potrubí pro kondenzační kotel průměru 80/125 mm</t>
  </si>
  <si>
    <t>323100329</t>
  </si>
  <si>
    <t>"vč prodloužení skrz komínový průduch"  12</t>
  </si>
  <si>
    <t>731810441</t>
  </si>
  <si>
    <t>Prodloužení odděleného potrubí pro kondenzační kotel průměru 80 mm</t>
  </si>
  <si>
    <t>-1792394238</t>
  </si>
  <si>
    <t>998731121</t>
  </si>
  <si>
    <t>Přesun hmot tonážní pro kotelny ruční v objektech v do 6 m</t>
  </si>
  <si>
    <t>-16613767</t>
  </si>
  <si>
    <t>0,4</t>
  </si>
  <si>
    <t>732</t>
  </si>
  <si>
    <t>Ústřední vytápění - strojovny</t>
  </si>
  <si>
    <t>732510100R</t>
  </si>
  <si>
    <t>Stavební a montážní práce a dodávky pro spojení kolektorů, zásobníku TUV a plynového kotle</t>
  </si>
  <si>
    <t>1356721316</t>
  </si>
  <si>
    <t>733</t>
  </si>
  <si>
    <t>Ústřední vytápění - rozvodné potrubí</t>
  </si>
  <si>
    <t>733222302</t>
  </si>
  <si>
    <t>Potrubí měděné polotvrdé spojované lisováním D 15x1 mm</t>
  </si>
  <si>
    <t>762072684</t>
  </si>
  <si>
    <t>"15 - 1NP + 2NP - ve zdivu, podlaze apod."  ((10+2+2+1,5+1,5+6+6+3)*2)</t>
  </si>
  <si>
    <t>733222303</t>
  </si>
  <si>
    <t>Potrubí měděné polotvrdé spojované lisováním D 18x1 mm</t>
  </si>
  <si>
    <t>1246055195</t>
  </si>
  <si>
    <t>"18 - 1NP + 2NP - ve zdivu, podlaze apod."  ((5+5+5)*2)</t>
  </si>
  <si>
    <t>733222304</t>
  </si>
  <si>
    <t>Potrubí měděné polotvrdé spojované lisováním D 22x1 mm</t>
  </si>
  <si>
    <t>-9299602</t>
  </si>
  <si>
    <t>"22 - 1NP + 2NP - ve zdivu, podlaze apod."  ((5+3)*2)</t>
  </si>
  <si>
    <t>733223304</t>
  </si>
  <si>
    <t>Potrubí měděné tvrdé spojované lisováním D 28x1,5 mm</t>
  </si>
  <si>
    <t>-844506052</t>
  </si>
  <si>
    <t>733291101</t>
  </si>
  <si>
    <t>Zkouška těsnosti potrubí měděné D do 35x1,5</t>
  </si>
  <si>
    <t>1516042394</t>
  </si>
  <si>
    <t>733811251</t>
  </si>
  <si>
    <t>Ochrana potrubí ústředního vytápění termoizolačními trubicemi z PE tl přes 20 do 25 mm DN do 22 mm</t>
  </si>
  <si>
    <t>1134108663</t>
  </si>
  <si>
    <t>734</t>
  </si>
  <si>
    <t>Ústřední vytápění - armatury</t>
  </si>
  <si>
    <t>734221682</t>
  </si>
  <si>
    <t>Termostatická hlavice kapalinová PN 10 do 110°C otopných těles VK</t>
  </si>
  <si>
    <t>-1705904612</t>
  </si>
  <si>
    <t>734261406</t>
  </si>
  <si>
    <t>Armatura připojovací přímá G 1/2x18 PN 10 do 110°C radiátorů typu VK</t>
  </si>
  <si>
    <t>1853833652</t>
  </si>
  <si>
    <t>734261717</t>
  </si>
  <si>
    <t>Šroubení regulační radiátorové přímé G 1/2 s vypouštěním</t>
  </si>
  <si>
    <t>1560935682</t>
  </si>
  <si>
    <t>998734121</t>
  </si>
  <si>
    <t>Přesun hmot tonážní pro armatury ruční v objektech v do 6 m</t>
  </si>
  <si>
    <t>-1840454305</t>
  </si>
  <si>
    <t>0,04</t>
  </si>
  <si>
    <t>735152273</t>
  </si>
  <si>
    <t>Otopné těleso panelové VK jednodeskové 1 přídavná přestupní plocha výška/délka 600/600 mm výkon 601 W</t>
  </si>
  <si>
    <t>-270733601</t>
  </si>
  <si>
    <t>"sklep"  2</t>
  </si>
  <si>
    <t>735152275</t>
  </si>
  <si>
    <t>Otopné těleso panelové VK jednodeskové 1 přídavná přestupní plocha výška/délka 600/800 mm výkon 802 W</t>
  </si>
  <si>
    <t>1543417469</t>
  </si>
  <si>
    <t>735152475</t>
  </si>
  <si>
    <t>Otopné těleso panelové VK dvoudeskové 1 přídavná přestupní plocha výška/délka 600/800 mm výkon 1030 W</t>
  </si>
  <si>
    <t>-509692439</t>
  </si>
  <si>
    <t>"sklep"  1</t>
  </si>
  <si>
    <t>735152479</t>
  </si>
  <si>
    <t>Otopné těleso panelové VK dvoudeskové 1 přídavná přestupní plocha výška/délka 600/1200 mm výkon 1546 W</t>
  </si>
  <si>
    <t>1988130247</t>
  </si>
  <si>
    <t>735152577</t>
  </si>
  <si>
    <t>Otopné těleso panelové VK dvoudeskové 2 přídavné přestupní plochy výška/délka 600/1000 mm výkon 1679 W</t>
  </si>
  <si>
    <t>-1691343120</t>
  </si>
  <si>
    <t>"1NP"  1</t>
  </si>
  <si>
    <t>735152592</t>
  </si>
  <si>
    <t>Otopné těleso panelové VK dvoudeskové 2 přídavné přestupní plochy výška/délka 900/500 mm výkon 1157 W</t>
  </si>
  <si>
    <t>-1239071717</t>
  </si>
  <si>
    <t>"2NP"  1</t>
  </si>
  <si>
    <t>735152676</t>
  </si>
  <si>
    <t>Otopné těleso panelové VK třídeskové 3 přídavné přestupní plochy výška/délka 600/900 mm výkon 2165 W</t>
  </si>
  <si>
    <t>2093334440</t>
  </si>
  <si>
    <t>"1NP + 2NP"  1+1</t>
  </si>
  <si>
    <t>735152679</t>
  </si>
  <si>
    <t>Otopné těleso panelové VK třídeskové 3 přídavné přestupní plochy výška/délka 600/1200 mm výkon 2887 W</t>
  </si>
  <si>
    <t>-282838521</t>
  </si>
  <si>
    <t>"1NP + 2NP"  2+2</t>
  </si>
  <si>
    <t>998735121</t>
  </si>
  <si>
    <t>Přesun hmot tonážní pro otopná tělesa ruční v objektech v do 6 m</t>
  </si>
  <si>
    <t>1007544704</t>
  </si>
  <si>
    <t>0,7</t>
  </si>
  <si>
    <t>741</t>
  </si>
  <si>
    <t>Elektroinstalace - silnoproud</t>
  </si>
  <si>
    <t>741331075R</t>
  </si>
  <si>
    <t>Montáž termostatu vč. zapojení vodičů</t>
  </si>
  <si>
    <t>310718016</t>
  </si>
  <si>
    <t>6000164740R</t>
  </si>
  <si>
    <t>Ekvitermní regulátor programovatelný 7dní</t>
  </si>
  <si>
    <t>498645203</t>
  </si>
  <si>
    <t>6000164862R</t>
  </si>
  <si>
    <t>Ekvitermní čidlo pro kotle a regulátory</t>
  </si>
  <si>
    <t>226281904</t>
  </si>
  <si>
    <t>742</t>
  </si>
  <si>
    <t>Elektroinstalace - slaboproud</t>
  </si>
  <si>
    <t>742110041</t>
  </si>
  <si>
    <t>Montáž lišt vkládacích pro slaboproud</t>
  </si>
  <si>
    <t>-207091081</t>
  </si>
  <si>
    <t>34571001</t>
  </si>
  <si>
    <t>lišta elektroinstalační hranatá PVC 15x10mm</t>
  </si>
  <si>
    <t>-59048716</t>
  </si>
  <si>
    <t>20*1,2</t>
  </si>
  <si>
    <t>742124001</t>
  </si>
  <si>
    <t>Montáž kabelů datových FTP, UTP, STP pro vnitřní rozvody do žlabu nebo lišty</t>
  </si>
  <si>
    <t>1626289972</t>
  </si>
  <si>
    <t>34121262</t>
  </si>
  <si>
    <t>kabel datový jádro Cu plné plášť PVC (U/UTP) kategorie 5e</t>
  </si>
  <si>
    <t>1907229762</t>
  </si>
  <si>
    <t>795432001</t>
  </si>
  <si>
    <t>Usazení krbové vložky hmotnosti do 100 kg</t>
  </si>
  <si>
    <t>-1956759479</t>
  </si>
  <si>
    <t>"NP"  1</t>
  </si>
  <si>
    <t>59816202R</t>
  </si>
  <si>
    <t>vložka krbová výsuvná 510x440mm rovné prosklení</t>
  </si>
  <si>
    <t>523543441</t>
  </si>
  <si>
    <t>63437185</t>
  </si>
  <si>
    <t>sklo pod kamna tl 12mm</t>
  </si>
  <si>
    <t>1918599808</t>
  </si>
  <si>
    <t>59816158</t>
  </si>
  <si>
    <t>drát kamnářský rovné tyče délky 1,2m</t>
  </si>
  <si>
    <t>-42568340</t>
  </si>
  <si>
    <t>795433012</t>
  </si>
  <si>
    <t>Překlad nad krbovou vložku lomený z litého šamotu</t>
  </si>
  <si>
    <t>-14138061</t>
  </si>
  <si>
    <t>1,5</t>
  </si>
  <si>
    <t>795451002</t>
  </si>
  <si>
    <t>Obestavba teplovzdušné komory krbu z desek izolačních liaporových</t>
  </si>
  <si>
    <t>421618415</t>
  </si>
  <si>
    <t>795942011</t>
  </si>
  <si>
    <t>Napojení lomené ohniště na komínový průduch kouřovodem ocelovým nebo nerezovým D 120 mm</t>
  </si>
  <si>
    <t>-1535315050</t>
  </si>
  <si>
    <t>54171015</t>
  </si>
  <si>
    <t>roura kouřová tl plechu 2mm dl 1m D 120mm</t>
  </si>
  <si>
    <t>-742846358</t>
  </si>
  <si>
    <t>3*1,2</t>
  </si>
  <si>
    <t>Práce a dodávky M</t>
  </si>
  <si>
    <t>58-M</t>
  </si>
  <si>
    <t>Revize vyhrazených technických zařízení</t>
  </si>
  <si>
    <t>580507401R</t>
  </si>
  <si>
    <t>Revize, kontrola, revizní správa kotle, spalinové cesty, plynovodu, tlakové a těsnící zkoušky potrubí, topné soustavy</t>
  </si>
  <si>
    <t>-2018919578</t>
  </si>
  <si>
    <t>18 - ELEKTRO</t>
  </si>
  <si>
    <t xml:space="preserve">    21-M - Elektromontáže</t>
  </si>
  <si>
    <t xml:space="preserve">    46-M - Zemní práce při extr.mont.pracích</t>
  </si>
  <si>
    <t>741112061</t>
  </si>
  <si>
    <t>Montáž krabice přístrojová zapuštěná plastová kruhová</t>
  </si>
  <si>
    <t>-1855863834</t>
  </si>
  <si>
    <t>"spínače, přepínače + zásuvky jednoduché + zásuvka dvojnásobná"  (18+20+20+8)+(35+45)+50</t>
  </si>
  <si>
    <t>34571450</t>
  </si>
  <si>
    <t>krabice pod omítku PVC přístrojová kruhová D 70mm</t>
  </si>
  <si>
    <t>-1775001139</t>
  </si>
  <si>
    <t>"spínače, přepínače"  18+20+20+8</t>
  </si>
  <si>
    <t>34571451</t>
  </si>
  <si>
    <t>krabice pod omítku PVC přístrojová kruhová D 70mm hluboká</t>
  </si>
  <si>
    <t>876781786</t>
  </si>
  <si>
    <t>"zásuvky jednoduché"  35+45</t>
  </si>
  <si>
    <t>34571452</t>
  </si>
  <si>
    <t>krabice pod omítku PVC přístrojová kruhová D 70mm dvojnásobná</t>
  </si>
  <si>
    <t>-1344774583</t>
  </si>
  <si>
    <t>"zásuvka dvojnásobná"  50</t>
  </si>
  <si>
    <t>741112102</t>
  </si>
  <si>
    <t>Montáž rozvodka zapuštěná plastová kruhová pro sádrokartonové příčky</t>
  </si>
  <si>
    <t>-1503367446</t>
  </si>
  <si>
    <t>"odbočné krabice v SDK podhledu"  45</t>
  </si>
  <si>
    <t>34571471</t>
  </si>
  <si>
    <t>krabice do dutých stěn PVC odbočná kruhová D 100mm s víčkem</t>
  </si>
  <si>
    <t>748162876</t>
  </si>
  <si>
    <t>741122015</t>
  </si>
  <si>
    <t>Montáž kabel Cu bez ukončení uložený pod omítku plný kulatý 3x1,5 mm2 (např. CYKY)</t>
  </si>
  <si>
    <t>1851750497</t>
  </si>
  <si>
    <t>"světelný obvod ve zdech - 3x3cm"  (10*4+20*5+20*3)</t>
  </si>
  <si>
    <t>"světelný obvod ve zdech - 5x5cm"  (10*4+10*5+10*3)</t>
  </si>
  <si>
    <t>34111030</t>
  </si>
  <si>
    <t>kabel instalační jádro Cu plné izolace PVC plášť PVC 450/750V (CYKY) 3x1,5mm2</t>
  </si>
  <si>
    <t>332477135</t>
  </si>
  <si>
    <t>"světelný obvod ve zdech - 3x3cm"  (10*4+20*5+20*3)*1,2</t>
  </si>
  <si>
    <t>"světelný obvod ve zdech - 5x5cm"  (10*4+10*5+10*3)*1,2</t>
  </si>
  <si>
    <t>741122016</t>
  </si>
  <si>
    <t>Montáž kabel Cu bez ukončení uložený pod omítku plný kulatý 3x2,5 až 6 mm2 (např. CYKY)</t>
  </si>
  <si>
    <t>-1259134180</t>
  </si>
  <si>
    <t>"zásuvkový obvod ve zdech - 3x3cm"  (10*4+20*5+20*3)</t>
  </si>
  <si>
    <t>"zásuvkový obvod ve zdech - 5x5cm"  (10*4+10*5+10*3)</t>
  </si>
  <si>
    <t>34111036</t>
  </si>
  <si>
    <t>kabel instalační jádro Cu plné izolace PVC plášť PVC 450/750V (CYKY) 3x2,5mm2</t>
  </si>
  <si>
    <t>-1791656140</t>
  </si>
  <si>
    <t>"zásuvkový obvod ve zdech - 3x3cm"  (10*4+20*5+20*3)*1,2</t>
  </si>
  <si>
    <t>"zásuvkový obvod ve zdech - 5x5cm"  (10*4+10*5+10*3)*1,2</t>
  </si>
  <si>
    <t>741122031</t>
  </si>
  <si>
    <t>Montáž kabel Cu bez ukončení uložený pod omítku plný kulatý 5x1,5 až 2,5 mm2 (např. CYKY)</t>
  </si>
  <si>
    <t>2134995222</t>
  </si>
  <si>
    <t>"přívod od rozvaděče k varné desce"  10</t>
  </si>
  <si>
    <t>34111094</t>
  </si>
  <si>
    <t>kabel instalační jádro Cu plné izolace PVC plášť PVC 450/750V (CYKY) 5x2,5mm2</t>
  </si>
  <si>
    <t>982350911</t>
  </si>
  <si>
    <t>741122211</t>
  </si>
  <si>
    <t>Montáž kabel Cu plný kulatý žíla 3x1,5 až 6 mm2 uložený volně (např. CYKY)</t>
  </si>
  <si>
    <t>-1745088772</t>
  </si>
  <si>
    <t>"světelný obvod v podhledech"  350</t>
  </si>
  <si>
    <t>"zásuvkový obvod v podhledech"  350</t>
  </si>
  <si>
    <t>-1564676219</t>
  </si>
  <si>
    <t>"světelný obvod v podhledech"  350*1,2</t>
  </si>
  <si>
    <t>1873002438</t>
  </si>
  <si>
    <t>"zásuvkový obvod v podhledech"  350*1,2</t>
  </si>
  <si>
    <t>741122231</t>
  </si>
  <si>
    <t>Montáž kabel Cu plný kulatý žíla 5x1,5 až 2,5 mm2 uložený volně (např. CYKY)</t>
  </si>
  <si>
    <t>425218703</t>
  </si>
  <si>
    <t>"přívod od rozvaděče k varné desce"  15</t>
  </si>
  <si>
    <t>-1656818133</t>
  </si>
  <si>
    <t>"přívod od rozvaděče k varné desce"  15*1,2</t>
  </si>
  <si>
    <t>741210002R</t>
  </si>
  <si>
    <t xml:space="preserve">D+M bytového rozvaděče podružného vč. skříně, jističů, svorkovnic, zapojení, zednických přípomocí apod. </t>
  </si>
  <si>
    <t>1883383912</t>
  </si>
  <si>
    <t>741310201</t>
  </si>
  <si>
    <t>Montáž spínač (polo)zapuštěný šroubové připojení 1-jednopólový se zapojením vodičů</t>
  </si>
  <si>
    <t>-1155014826</t>
  </si>
  <si>
    <t>34535000</t>
  </si>
  <si>
    <t>spínač kompletní, zapuštěný, jednopólový, řazení 1, šroubové svorky</t>
  </si>
  <si>
    <t>-2202843</t>
  </si>
  <si>
    <t>741310231</t>
  </si>
  <si>
    <t>Montáž přepínač (polo)zapuštěný šroubové připojení 5-sériový se zapojením vodičů</t>
  </si>
  <si>
    <t>1498482976</t>
  </si>
  <si>
    <t>16+4</t>
  </si>
  <si>
    <t>34535002</t>
  </si>
  <si>
    <t>přepínač sériový kompletní, zapuštěný, řazení 5, šroubové svorky</t>
  </si>
  <si>
    <t>1920550225</t>
  </si>
  <si>
    <t>345350062R</t>
  </si>
  <si>
    <t>přepínač sériový kompletní s orientační doutnavkou, zápustný, řazení 5, šroubové svorky</t>
  </si>
  <si>
    <t>-741791548</t>
  </si>
  <si>
    <t>741310233</t>
  </si>
  <si>
    <t>Montáž přepínač (polo)zapuštěný šroubové připojení 6-střídavý se zapojením vodičů</t>
  </si>
  <si>
    <t>1936585724</t>
  </si>
  <si>
    <t>34535003</t>
  </si>
  <si>
    <t>přepínač střídavý kompletní, zapuštěný, řazení 6, šroubové svorky</t>
  </si>
  <si>
    <t>-236345031</t>
  </si>
  <si>
    <t>741310238</t>
  </si>
  <si>
    <t>Montáž přepínač (polo)zapuštěný šroubové připojení 6+6 -dvojitý střídavý se zapojením vodičů</t>
  </si>
  <si>
    <t>-1460562936</t>
  </si>
  <si>
    <t>34535007</t>
  </si>
  <si>
    <t>přepínač střídavý dvojitý kompletní, zapuštěný, řazení 6+6(6+1), šroubové svorky</t>
  </si>
  <si>
    <t>-1557004116</t>
  </si>
  <si>
    <t>741313041</t>
  </si>
  <si>
    <t>Montáž zásuvka (polo)zapuštěná šroubové připojení 2P+PE se zapojením vodičů</t>
  </si>
  <si>
    <t>528944258</t>
  </si>
  <si>
    <t>20+15</t>
  </si>
  <si>
    <t>34555202R</t>
  </si>
  <si>
    <t>zásuvka zápustná jednonásobná s ochranným kolíkem, šroubové svorky</t>
  </si>
  <si>
    <t>-1893164765</t>
  </si>
  <si>
    <t>34555203R</t>
  </si>
  <si>
    <t>zásuvka zápustná jednonásobná s ochranným kolíkem, šroubové svorky, min IP 44</t>
  </si>
  <si>
    <t>-1609251015</t>
  </si>
  <si>
    <t>741313042</t>
  </si>
  <si>
    <t>Montáž zásuvka (polo)zapuštěná šroubové připojení 2P+PE dvojí zapojení - průběžná se zapojením vodičů</t>
  </si>
  <si>
    <t>892401749</t>
  </si>
  <si>
    <t>-1506083997</t>
  </si>
  <si>
    <t>741313043</t>
  </si>
  <si>
    <t>Montáž zásuvka (polo)zapuštěná šroubové připojení 2x(2P + PE) dvojnásobná se zapojením vodičů</t>
  </si>
  <si>
    <t>-1143004731</t>
  </si>
  <si>
    <t>34555201R</t>
  </si>
  <si>
    <t>zásuvka zápustná dvojnásobná s ochrannými kolíky, šroubové svorky</t>
  </si>
  <si>
    <t>1523580143</t>
  </si>
  <si>
    <t>741320203R</t>
  </si>
  <si>
    <t>Dodávka a montáž zemnící krabice vč. zapojení do szemnící sítě, měření, spojovacího materiálu apod.</t>
  </si>
  <si>
    <t>-1050988268</t>
  </si>
  <si>
    <t>741372021</t>
  </si>
  <si>
    <t>Montáž svítidlo LED interiérové přisazené nástěnné hranaté nebo kruhové do 0,09 m2 se zapojením vodičů</t>
  </si>
  <si>
    <t>-1572422171</t>
  </si>
  <si>
    <t>10+4</t>
  </si>
  <si>
    <t>34825004R</t>
  </si>
  <si>
    <t>svítidlo interiérové přisazené obdélníkové/čtvercové do 0,09m2 1000-1500lm IP 44</t>
  </si>
  <si>
    <t>558175499</t>
  </si>
  <si>
    <t>"garáž, venkovní svítidlo"  4</t>
  </si>
  <si>
    <t>34825004</t>
  </si>
  <si>
    <t>svítidlo interiérové přisazené obdélníkové/čtvercové do 0,09m2 1000-1500lm</t>
  </si>
  <si>
    <t>-829018082</t>
  </si>
  <si>
    <t>741372061</t>
  </si>
  <si>
    <t>Montáž svítidlo LED interiérové přisazené stropní hranaté nebo kruhové do 0,09 m2 se zapojením vodičů</t>
  </si>
  <si>
    <t>627856097</t>
  </si>
  <si>
    <t>36+6</t>
  </si>
  <si>
    <t>34825001R</t>
  </si>
  <si>
    <t>svítidlo interiérové stropní přisazené kruhové D 200-300mm 1300-2000lm IP 44</t>
  </si>
  <si>
    <t>-1468537360</t>
  </si>
  <si>
    <t>"koupelna, kotelna, WC - IP44"  6</t>
  </si>
  <si>
    <t>34825002R</t>
  </si>
  <si>
    <t>svítidlo interiérové stropní přisazené kruhové D 200-300mm 1300-2000lm</t>
  </si>
  <si>
    <t>1062141741</t>
  </si>
  <si>
    <t>220332002R</t>
  </si>
  <si>
    <t>Montáž detektoru - hlásiče, tabla</t>
  </si>
  <si>
    <t>-1845028909</t>
  </si>
  <si>
    <t>ADI.0068813.URS</t>
  </si>
  <si>
    <t>Autonomní kombinovaný detektor kouře a teplot, napájení 3x baterie 1,5V AA</t>
  </si>
  <si>
    <t>1202595275</t>
  </si>
  <si>
    <t>741420001</t>
  </si>
  <si>
    <t>Montáž drát nebo lano hromosvodné svodové D do 10 mm s podpěrou</t>
  </si>
  <si>
    <t>-16932861</t>
  </si>
  <si>
    <t>"střecha + fasáda - nové podpěry, držáky"  ((10*2+8*2+14)+(4*4))</t>
  </si>
  <si>
    <t>1030039798R</t>
  </si>
  <si>
    <t>Izolovaný vodič D 23mm, šedý</t>
  </si>
  <si>
    <t>139614078</t>
  </si>
  <si>
    <t>"střecha + fasáda - nové podpěry, držáky"  ((10*2+8*2+14)+(4*4))*1,2</t>
  </si>
  <si>
    <t>1030039337R</t>
  </si>
  <si>
    <t>Připojovací členy + montážní materiál pro vodič D 23mm šedý</t>
  </si>
  <si>
    <t>1035406945</t>
  </si>
  <si>
    <t>4*2</t>
  </si>
  <si>
    <t>1000300400R</t>
  </si>
  <si>
    <t>Držák pro jímací tyč dvojitý s upínacím páskem nerez na hřeben, s objímkou D16</t>
  </si>
  <si>
    <t>-531567271</t>
  </si>
  <si>
    <t>"střecha - nové podpěry, držáky"  20</t>
  </si>
  <si>
    <t>1030039493R</t>
  </si>
  <si>
    <t>Držák vedení pro vodič D 20-23mm s tyčkou D 16mm L 85mm</t>
  </si>
  <si>
    <t>-1495196171</t>
  </si>
  <si>
    <t>1000300405R</t>
  </si>
  <si>
    <t>Podpěra vedení pro vodiče D 20-23mm s plastovou základnou na zdivo</t>
  </si>
  <si>
    <t>-357696322</t>
  </si>
  <si>
    <t>"fasáda - nové podpěry, držáky"  35</t>
  </si>
  <si>
    <t>741420125R</t>
  </si>
  <si>
    <t>Izolace a ochranné nátěry spojek jímacího vedení v zemi</t>
  </si>
  <si>
    <t>-325278525</t>
  </si>
  <si>
    <t>741430004</t>
  </si>
  <si>
    <t>Montáž tyč jímací délky do 3 m na střešní hřeben</t>
  </si>
  <si>
    <t>-1228542996</t>
  </si>
  <si>
    <t>1000313774R</t>
  </si>
  <si>
    <t>Podpěra mezi krovy s roztečí 550-900mm s trubkou 48mm pro conductor-Systeme</t>
  </si>
  <si>
    <t>2030370767</t>
  </si>
  <si>
    <t>1000313780R</t>
  </si>
  <si>
    <t>Podpůrná trubka D 50mm L 1950mm GFK/Al s jímačem D 22/16/10mm L 2500mm</t>
  </si>
  <si>
    <t>1633069219</t>
  </si>
  <si>
    <t>741440031</t>
  </si>
  <si>
    <t>Montáž tyč zemnicí dl do 2 m</t>
  </si>
  <si>
    <t>1159473329</t>
  </si>
  <si>
    <t>35442090</t>
  </si>
  <si>
    <t>tyč zemnící 2m FeZn</t>
  </si>
  <si>
    <t>-1725887036</t>
  </si>
  <si>
    <t>35442232</t>
  </si>
  <si>
    <t>krabice pro zkušební svorku do země - hranatá šedá</t>
  </si>
  <si>
    <t>-1623886603</t>
  </si>
  <si>
    <t>741810003R</t>
  </si>
  <si>
    <t>Zkoušky a prohlídky elektrických rozvodů a zařízení celková prohlídka a vyhotovení revizní zprávy pro objem montážních prací přes 0,5 do 1 milionu Kč</t>
  </si>
  <si>
    <t>-1213919797</t>
  </si>
  <si>
    <t>741820001</t>
  </si>
  <si>
    <t>Měření zemních odporů zemniče</t>
  </si>
  <si>
    <t>1096061397</t>
  </si>
  <si>
    <t>741820900R</t>
  </si>
  <si>
    <t>Drobný spojovací materiál pro montáž uzemnění (hmoždinky, šrouby apod.)</t>
  </si>
  <si>
    <t>749765440</t>
  </si>
  <si>
    <t>741910412R</t>
  </si>
  <si>
    <t>Dodávka a montáž žlab kovový šířky pod strop pro kabelové vedení</t>
  </si>
  <si>
    <t>-2038741281</t>
  </si>
  <si>
    <t>998741121</t>
  </si>
  <si>
    <t>Přesun hmot tonážní pro silnoproud ruční v objektech v do 6 m</t>
  </si>
  <si>
    <t>1282500971</t>
  </si>
  <si>
    <t>742121001R</t>
  </si>
  <si>
    <t xml:space="preserve">Kompletní dodávka a montáž rozvodu televizní anteny, internetu, telefonu vč. kabeláže, ochranných trubek, rozvodnic, koncových zásuvek apod. </t>
  </si>
  <si>
    <t>-475247466</t>
  </si>
  <si>
    <t>21-M</t>
  </si>
  <si>
    <t>Elektromontáže</t>
  </si>
  <si>
    <t>210100421</t>
  </si>
  <si>
    <t>Ukončení kabelů a vodičů kabelovou koncovkou do 4 žil do 1 kV včetně zapojení KSM 21 do 4x6 mm2</t>
  </si>
  <si>
    <t>75054478</t>
  </si>
  <si>
    <t>"ukončení přívodů pro osvětlení v podhledu SDK + příprava diodové pásky"  2+3</t>
  </si>
  <si>
    <t>1385874</t>
  </si>
  <si>
    <t>SVORKOVNICE LUSTROVA 78 CE WS/EKL 3 S</t>
  </si>
  <si>
    <t>256</t>
  </si>
  <si>
    <t>865436346</t>
  </si>
  <si>
    <t>46-M</t>
  </si>
  <si>
    <t>Zemní práce při extr.mont.pracích</t>
  </si>
  <si>
    <t>460941211</t>
  </si>
  <si>
    <t>Vyplnění a omítnutí rýh při elektroinstalacích ve stěnách hl do 3 cm a š do 3 cm</t>
  </si>
  <si>
    <t>1049490110</t>
  </si>
  <si>
    <t>"slaboproud - iunternet , televizní anténa apod."  20</t>
  </si>
  <si>
    <t>460941221</t>
  </si>
  <si>
    <t>Vyplnění a omítnutí rýh při elektroinstalacích ve stěnách hl přes 3 do 5 cm a š do 5 cm</t>
  </si>
  <si>
    <t>560238120</t>
  </si>
  <si>
    <t>468094111</t>
  </si>
  <si>
    <t>Vyvrtání otvorů pro elektroinstalační krabice ve stěnách z cihel hloubky do 6 cm</t>
  </si>
  <si>
    <t>-1353444183</t>
  </si>
  <si>
    <t>"spínače, přepínače"  (18+20+20+8)</t>
  </si>
  <si>
    <t>468094112</t>
  </si>
  <si>
    <t>Vyvrtání otvorů pro elektroinstalační krabice ve stěnách z cihel hloubky přes 6 do 9 cm</t>
  </si>
  <si>
    <t>-1535368635</t>
  </si>
  <si>
    <t>"zásuvky jednoduché + zásuvka dvojnásobná"  (35+45)+50</t>
  </si>
  <si>
    <t>468111121</t>
  </si>
  <si>
    <t>Frézování drážek pro vodiče ve stěnách z cihel včetně omítky do 3x3 cm</t>
  </si>
  <si>
    <t>443346186</t>
  </si>
  <si>
    <t>468111122</t>
  </si>
  <si>
    <t>Frézování drážek pro vodiče ve stěnách z cihel včetně omítky do 5x5 cm</t>
  </si>
  <si>
    <t>1397319985</t>
  </si>
  <si>
    <t>469981111</t>
  </si>
  <si>
    <t>Přesun hmot pro pomocné stavební práce při elektromotážích</t>
  </si>
  <si>
    <t>1177384077</t>
  </si>
  <si>
    <t>19 - FOTOVOLTAIKA</t>
  </si>
  <si>
    <t>1936311</t>
  </si>
  <si>
    <t>Střídač  10kW Solax třífázový hybridní X3 - HYBRID-10.0-D G4</t>
  </si>
  <si>
    <t>1988632</t>
  </si>
  <si>
    <t>Fotovoltaický panel Trina Solar 450 Wp Veretx S+ TSM-NEG9R</t>
  </si>
  <si>
    <t>1936245</t>
  </si>
  <si>
    <t>Baterie Solax T-BAT H 5.8 SLAVE PACK HV11550 V2</t>
  </si>
  <si>
    <t>1936243</t>
  </si>
  <si>
    <t>Baterie Solax T-BAT H 5.8 MASTER PACK V2</t>
  </si>
  <si>
    <t>1933132</t>
  </si>
  <si>
    <t>Solax Chint 3Ph Meter DTSU666CT</t>
  </si>
  <si>
    <t>1894859</t>
  </si>
  <si>
    <t>Tigo optimizer TS4-A-O</t>
  </si>
  <si>
    <t>1942787 1731542</t>
  </si>
  <si>
    <t>Tigo Energy - Cloud Connect Advanced Kit, Tap, Din, Rail PS</t>
  </si>
  <si>
    <t>1895722 417012</t>
  </si>
  <si>
    <t>Tigo bezdrátový přístupový bod TAP (Tigo accsess point)</t>
  </si>
  <si>
    <t>1935093</t>
  </si>
  <si>
    <t>Rozvodnice fotovoltaická IP65 1000V DC, pro dva stringy</t>
  </si>
  <si>
    <t>1902235</t>
  </si>
  <si>
    <t>Kabel solární H1Z2Z2-K 1x 6 černá TUV</t>
  </si>
  <si>
    <t>4029583</t>
  </si>
  <si>
    <t>Konektor fotovoltaický krimpovací MC4 samice IP65</t>
  </si>
  <si>
    <t>4029584</t>
  </si>
  <si>
    <t>Konektor fotovoltaický krimpovací MC4 samec IP65</t>
  </si>
  <si>
    <t>1901928</t>
  </si>
  <si>
    <t>Hliníkový černý krajní úchyt - 30 mm</t>
  </si>
  <si>
    <t>1893598</t>
  </si>
  <si>
    <t>Hliníkový profil 40x45 mm - délka 3150mm</t>
  </si>
  <si>
    <t>1892652</t>
  </si>
  <si>
    <t>Hliníkový profil 40x45 mm - délka 4300 mm</t>
  </si>
  <si>
    <t>1548834 HSPB</t>
  </si>
  <si>
    <t>Hliníková spojka profilů - HNP1 - bez spojovacího materiálu</t>
  </si>
  <si>
    <t>1811763</t>
  </si>
  <si>
    <t>Hliníkový středový úchyt - 70 mm - černý ELOX</t>
  </si>
  <si>
    <t>1194428</t>
  </si>
  <si>
    <t>Koncová plastová krytka pro profil HNP 1</t>
  </si>
  <si>
    <t>1194427</t>
  </si>
  <si>
    <t>Čtyřhranné matice DIN 557, A2</t>
  </si>
  <si>
    <t>1194422</t>
  </si>
  <si>
    <t>Přírubové matice M10 s ozubením DIN 6923, A2</t>
  </si>
  <si>
    <t>1892128 SI8/20B</t>
  </si>
  <si>
    <t>Šrouby s válcovou hlavou s vnitřním šestihranem DIN 912, A2, M8/20mm</t>
  </si>
  <si>
    <t>30 - PŘÍPOJKY-PLOT-HTÚ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</si>
  <si>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</si>
  <si>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</si>
  <si>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</si>
  <si>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</si>
  <si>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</si>
  <si>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723 - Zdravotechnika - vnitřní plynovod</t>
  </si>
  <si>
    <t>Zemní práce</t>
  </si>
  <si>
    <t>113106134</t>
  </si>
  <si>
    <t>Rozebrání dlažeb ze zámkových dlaždic komunikací pro pěší strojně pl do 50 m2</t>
  </si>
  <si>
    <t>-669223975</t>
  </si>
  <si>
    <t>"na recyklační skládku - zámková dlažba"  21</t>
  </si>
  <si>
    <t>113107322</t>
  </si>
  <si>
    <t>Odstranění podkladu z kameniva drceného tl přes 100 do 200 mm strojně pl do 50 m2</t>
  </si>
  <si>
    <t>1689769024</t>
  </si>
  <si>
    <t>"na recyklační skládku - podklad pod zámkovou dlažbu"  21</t>
  </si>
  <si>
    <t>113202111</t>
  </si>
  <si>
    <t>Vytrhání obrub krajníků obrubníků stojatých</t>
  </si>
  <si>
    <t>1435746915</t>
  </si>
  <si>
    <t>"na recyklační skládku - obrubníky"  21</t>
  </si>
  <si>
    <t>122251101</t>
  </si>
  <si>
    <t>Odkopávky a prokopávky nezapažené v hornině třídy těžitelnosti I skupiny 3 objem do 20 m3 strojně</t>
  </si>
  <si>
    <t>1924795465</t>
  </si>
  <si>
    <t>"úpravy okolo oplocení, pozemku, využití pro modelaci terénu - odhad "  20</t>
  </si>
  <si>
    <t>131151343</t>
  </si>
  <si>
    <t>Vrtání jamek pro plotové sloupky D přes 200 do 300 mm strojně</t>
  </si>
  <si>
    <t>-591270107</t>
  </si>
  <si>
    <t>"odvoz nas recyklační skládku - jamky pro sloupky"  20</t>
  </si>
  <si>
    <t>131251100</t>
  </si>
  <si>
    <t>Hloubení jam nezapažených v hornině třídy těžitelnosti I skupiny 3 objem do 20 m3 strojně</t>
  </si>
  <si>
    <t>1317328673</t>
  </si>
  <si>
    <t>"odvoz na recyklační skládku - výkop pro jímku + vsak přepad z jímky"  (15+5)</t>
  </si>
  <si>
    <t>132254102</t>
  </si>
  <si>
    <t>Hloubení rýh zapažených š do 800 mm v hornině třídy těžitelnosti I skupiny 3 objem do 50 m3 strojně</t>
  </si>
  <si>
    <t>-1382095906</t>
  </si>
  <si>
    <t>"odvoz na recyklační skládku - dešťák potrubí"  ((12+5+10+5)*0,8*0,4)</t>
  </si>
  <si>
    <t>"odvoz na recyklační skládku - plyn potrubí"  (10*0,8*0,4)</t>
  </si>
  <si>
    <t>"vedle rýhy pro zpětný zásyp - dešťák potrubí"  ((12+5+10+5)*0,8*0,9)</t>
  </si>
  <si>
    <t>"vedle rýhy pro zpětný zásyp - plyn potrubí"  (10*0,8*0,9)</t>
  </si>
  <si>
    <t>151101101</t>
  </si>
  <si>
    <t>Zřízení příložného pažení a rozepření stěn rýh hl do 2 m</t>
  </si>
  <si>
    <t>-1939603421</t>
  </si>
  <si>
    <t>"dešťák potrubí"  ((12+5+10+5)*1,3*2)</t>
  </si>
  <si>
    <t>"plyn potrubí"  (10*1,3*2)</t>
  </si>
  <si>
    <t>151101111</t>
  </si>
  <si>
    <t>Odstranění příložného pažení a rozepření stěn rýh hl do 2 m</t>
  </si>
  <si>
    <t>-1074908901</t>
  </si>
  <si>
    <t>162211311</t>
  </si>
  <si>
    <t>Vodorovné přemístění výkopku z horniny třídy těžitelnosti I skupiny 1 až 3 stavebním kolečkem do 10 m</t>
  </si>
  <si>
    <t>-1736934021</t>
  </si>
  <si>
    <t>"odvoz nas recyklační skládku - jamky pro sloupky"  (20*(3,14*0,125*0,125*0,8))</t>
  </si>
  <si>
    <t>162211319</t>
  </si>
  <si>
    <t>Příplatek k vodorovnému přemístění výkopku z horniny třídy těžitelnosti I skupiny 1 až 3 stavebním kolečkem za každých dalších 10 m</t>
  </si>
  <si>
    <t>2102770698</t>
  </si>
  <si>
    <t>"odvoz nas recyklační skládku - jamky pro sloupky"  (20*(3,14*0,125*0,125*0,8))*10</t>
  </si>
  <si>
    <t>162751117</t>
  </si>
  <si>
    <t>Vodorovné přemístění přes 9 000 do 10000 m výkopku/sypaniny z horniny třídy těžitelnosti I skupiny 1 až 3</t>
  </si>
  <si>
    <t>1874408948</t>
  </si>
  <si>
    <t>162751119</t>
  </si>
  <si>
    <t>Příplatek k vodorovnému přemístění výkopku/sypaniny z horniny třídy těžitelnosti I skupiny 1 až 3 ZKD 1000 m přes 10000 m</t>
  </si>
  <si>
    <t>-319449558</t>
  </si>
  <si>
    <t>"odvoz nas recyklační skládku - jamky pro sloupky"  (20*(3,14*0,125*0,125*0,8))*30</t>
  </si>
  <si>
    <t>"odvoz na recyklační skládku - výkop pro jímku + vsak přepad z jímky"  (15+5)*30</t>
  </si>
  <si>
    <t>"odvoz na recyklační skládku - dešťák potrubí"  ((12+5+10+5)*0,8*0,4)*30</t>
  </si>
  <si>
    <t>"odvoz na recyklační skládku - plyn potrubí"  (10*0,8*0,4)*30</t>
  </si>
  <si>
    <t>167151101</t>
  </si>
  <si>
    <t>Nakládání výkopku z hornin třídy těžitelnosti I skupiny 1 až 3 do 100 m3</t>
  </si>
  <si>
    <t>1202376618</t>
  </si>
  <si>
    <t>171201231</t>
  </si>
  <si>
    <t>Poplatek za uložení zeminy a kamení na recyklační skládce (skládkovné) kód odpadu 17 05 04</t>
  </si>
  <si>
    <t>-1824234223</t>
  </si>
  <si>
    <t>"odvoz nas recyklační skládku - jamky pro sloupky"  (20*(3,14*0,125*0,125*0,8))*2</t>
  </si>
  <si>
    <t>"odvoz na recyklační skládku - výkop pro jímku + vsak přepad z jímky"  (15+5)*2</t>
  </si>
  <si>
    <t>"odvoz na recyklační skládku - dešťák potrubí"  ((12+5+10+5)*0,8*0,4)*2</t>
  </si>
  <si>
    <t>"odvoz na recyklační skládku - plyn potrubí"  (10*0,8*0,4)*2</t>
  </si>
  <si>
    <t>171251201</t>
  </si>
  <si>
    <t>Uložení sypaniny na skládky nebo meziskládky</t>
  </si>
  <si>
    <t>1556504031</t>
  </si>
  <si>
    <t>174151101</t>
  </si>
  <si>
    <t>Zásyp jam, šachet rýh nebo kolem objektů sypaninou se zhutněním</t>
  </si>
  <si>
    <t>-598423938</t>
  </si>
  <si>
    <t>"výkopek vedle rýhy pro zpětný zásyp - dešťák potrubí"  ((12+5+10+5)*0,8*0,9)</t>
  </si>
  <si>
    <t>"výkopek vedle rýhy pro zpětný zásyp - plyn potrubí"  (10*0,8*0,9)</t>
  </si>
  <si>
    <t>175151101</t>
  </si>
  <si>
    <t>Obsypání potrubí strojně sypaninou bez prohození, uloženou do 3 m</t>
  </si>
  <si>
    <t>132941086</t>
  </si>
  <si>
    <t>"dešťák potrubí"  ((12+5+10+5)*0,8*0,3)</t>
  </si>
  <si>
    <t>"plyn potrubí"  (10*0,8*0,3)</t>
  </si>
  <si>
    <t>58337310</t>
  </si>
  <si>
    <t>štěrkopísek frakce 0/4</t>
  </si>
  <si>
    <t>1128641447</t>
  </si>
  <si>
    <t>"dešťák potrubí"  ((12+5+10+5)*0,8*0,3)*2</t>
  </si>
  <si>
    <t>"plyn potrubí"  (10*0,8*0,3)*2</t>
  </si>
  <si>
    <t>Zakládání</t>
  </si>
  <si>
    <t>211531111</t>
  </si>
  <si>
    <t>Výplň odvodňovacích žeber nebo trativodů kamenivem hrubým drceným frakce 16 až 63 mm</t>
  </si>
  <si>
    <t>-2079982660</t>
  </si>
  <si>
    <t>"vsak pod dešťovou jímkou + drenáž okolo domu"  5+(47*0,9*0,5)</t>
  </si>
  <si>
    <t>211971122</t>
  </si>
  <si>
    <t>Zřízení opláštění žeber nebo trativodů geotextilií v rýze nebo zářezu přes 1:2 š přes 2,5 m</t>
  </si>
  <si>
    <t>9889720</t>
  </si>
  <si>
    <t>"vsak pod dešťovou jímkou + drenáž okolo domu"  (40+(47*((1+0,5)*2)))</t>
  </si>
  <si>
    <t>69311081</t>
  </si>
  <si>
    <t>geotextilie netkaná separační, ochranná, filtrační, drenážní PES 300g/m2</t>
  </si>
  <si>
    <t>2020258955</t>
  </si>
  <si>
    <t>"vsak pod dešťovou jímkou + drenáž okolo domu"  (40+(47*((1+0,5)*2)))*1,2</t>
  </si>
  <si>
    <t>212532111</t>
  </si>
  <si>
    <t>Lože pro trativody z kameniva hrubého drceného</t>
  </si>
  <si>
    <t>1592704551</t>
  </si>
  <si>
    <t>"drenáž okolo domu"  (47*0,1*0,5)</t>
  </si>
  <si>
    <t>212755216</t>
  </si>
  <si>
    <t>Trativody z drenážních trubek plastových flexibilních DN 160 mm bez lože a obsypu</t>
  </si>
  <si>
    <t>450048242</t>
  </si>
  <si>
    <t>"drenáž okolo domu"  47</t>
  </si>
  <si>
    <t>338171113</t>
  </si>
  <si>
    <t>Osazování sloupků a vzpěr plotových ocelových v do 2 m se zabetonováním</t>
  </si>
  <si>
    <t>-1099841828</t>
  </si>
  <si>
    <t>"sloupek + vzpěra"  20+8</t>
  </si>
  <si>
    <t>15619210</t>
  </si>
  <si>
    <t>krytka plastová D 38/48mm</t>
  </si>
  <si>
    <t>485854097</t>
  </si>
  <si>
    <t>20+8</t>
  </si>
  <si>
    <t>55342202</t>
  </si>
  <si>
    <t>objímka pro uchycení vzpěry na sloupek D 40-50mm</t>
  </si>
  <si>
    <t>-1331544272</t>
  </si>
  <si>
    <t>55342250</t>
  </si>
  <si>
    <t>sloupek plotový průběžný Pz a komaxitové 1500/38x1,5mm</t>
  </si>
  <si>
    <t>914406756</t>
  </si>
  <si>
    <t>"vzpěra"  8</t>
  </si>
  <si>
    <t>55342260</t>
  </si>
  <si>
    <t>sloupek plotový koncový Pz a komaxitový 2000/48x1,5mm</t>
  </si>
  <si>
    <t>-858639199</t>
  </si>
  <si>
    <t>"sloupek"  20</t>
  </si>
  <si>
    <t>348121221</t>
  </si>
  <si>
    <t>Osazení podhrabových desek dl přes 2 do 3 m na ocelové plotové sloupky</t>
  </si>
  <si>
    <t>-1019423659</t>
  </si>
  <si>
    <t>59232543</t>
  </si>
  <si>
    <t>betonová podhrabová deska 2500x300x35mm se zámkem 15mm na ukotvení sloupků profilovaných oválných 50x70mm</t>
  </si>
  <si>
    <t>-157836786</t>
  </si>
  <si>
    <t>59232548R</t>
  </si>
  <si>
    <t>držák podhrabové desky typ H pro sloupek D 40-50mm výšky 300mm průběžný povrchová úprava žárový zinek + komaxit</t>
  </si>
  <si>
    <t>1678611621</t>
  </si>
  <si>
    <t>20*2</t>
  </si>
  <si>
    <t>59232550R</t>
  </si>
  <si>
    <t>držák podhrabové desky typ U výšky 300mm koncový povrchová úprava žárový zinek + komaxit</t>
  </si>
  <si>
    <t>-1061127297</t>
  </si>
  <si>
    <t>59232554R</t>
  </si>
  <si>
    <t>kolík fixační pro ukotvení vzpěry do podhrabové desky povrchová úprava žárový zinek + komaxit</t>
  </si>
  <si>
    <t>1387764031</t>
  </si>
  <si>
    <t>59232555R</t>
  </si>
  <si>
    <t>držák pletiva podhrabové desky povrchová úprava žárový zinek + komaxit</t>
  </si>
  <si>
    <t>1816920246</t>
  </si>
  <si>
    <t>348401120</t>
  </si>
  <si>
    <t>Montáž oplocení ze strojového pletiva s napínacími dráty v do 1,6 m</t>
  </si>
  <si>
    <t>-639855480</t>
  </si>
  <si>
    <t>31327511</t>
  </si>
  <si>
    <t>pletivo drátěné plastifikované se čtvercovými oky 55/2,5mm v 1250mm</t>
  </si>
  <si>
    <t>1465029440</t>
  </si>
  <si>
    <t>40*1,2</t>
  </si>
  <si>
    <t>15619100</t>
  </si>
  <si>
    <t>drát kruhový poplastovaný napínací 2,5/3,5mm</t>
  </si>
  <si>
    <t>308000841</t>
  </si>
  <si>
    <t>40*3*1,2</t>
  </si>
  <si>
    <t>382411116R</t>
  </si>
  <si>
    <t>Zemní nádrž objemu 10000 l z PE na dešťovou vodu samonosná pro běžné zatížení vč. přívodu elektro a čerpadla</t>
  </si>
  <si>
    <t>-1033138084</t>
  </si>
  <si>
    <t>Vodorovné konstrukce</t>
  </si>
  <si>
    <t>451572111</t>
  </si>
  <si>
    <t>Lože pod potrubí otevřený výkop z kameniva drobného těženého</t>
  </si>
  <si>
    <t>345899296</t>
  </si>
  <si>
    <t>"dešťák potrubí"  ((12+5+10+5)*0,8*0,1)</t>
  </si>
  <si>
    <t>"plyn potrubí"  (10*0,8*0,1)</t>
  </si>
  <si>
    <t>Komunikace pozemní</t>
  </si>
  <si>
    <t>564861011</t>
  </si>
  <si>
    <t>Podklad ze štěrkodrtě ŠD plochy do 100 m2 tl 200 mm</t>
  </si>
  <si>
    <t>-69970784</t>
  </si>
  <si>
    <t>"chodníky a plochy okolo domu pěší + rozšíření pod obrubníky"  21</t>
  </si>
  <si>
    <t>596211110</t>
  </si>
  <si>
    <t>Kladení zámkové dlažby komunikací pro pěší ručně tl 60 mm skupiny A pl do 50 m2</t>
  </si>
  <si>
    <t>-456795732</t>
  </si>
  <si>
    <t>"chodníky a plochy okolo domu pěší"  21</t>
  </si>
  <si>
    <t>59245015</t>
  </si>
  <si>
    <t>dlažba zámková betonová tvaru I 200x165mm tl 60mm přírodní</t>
  </si>
  <si>
    <t>1080846306</t>
  </si>
  <si>
    <t>"chodníky a plochy okolo domu pěší"  21*1,2</t>
  </si>
  <si>
    <t>622211011</t>
  </si>
  <si>
    <t>Montáž kontaktního zateplení vnějších stěn lepením a mechanickým kotvením polystyrénových desek do betonu a zdiva tl přes 40 do 80 mm</t>
  </si>
  <si>
    <t>-395120715</t>
  </si>
  <si>
    <t>"drenáž okolo domu - sokl"  ((47-5-3,8-2,8-1,2-2,4+5)*1,5+(5+3,8+2,8+1,2+2,4)*1)</t>
  </si>
  <si>
    <t>28376456</t>
  </si>
  <si>
    <t>deska XPS hrana polodrážková a hladký povrch 500kPA λ=0,035 tl 80mm</t>
  </si>
  <si>
    <t>-1578059442</t>
  </si>
  <si>
    <t>"drenáž okolo domu - sokl"  ((47-5-3,8-2,8-1,2-2,4+5)*1,5+(5+3,8+2,8+1,2+2,4)*1)*1,2</t>
  </si>
  <si>
    <t>622251209</t>
  </si>
  <si>
    <t>Příplatek k cenám kontaktního zateplení vnějších stěn za použití pancéřového sklovláknitého pletiva</t>
  </si>
  <si>
    <t>-718210251</t>
  </si>
  <si>
    <t>622511112</t>
  </si>
  <si>
    <t>Tenkovrstvá akrylátová mozaiková střednězrnná omítka vnějších stěn</t>
  </si>
  <si>
    <t>632378845</t>
  </si>
  <si>
    <t>"drenáž okolo domu - sokl"  47*0,5+10</t>
  </si>
  <si>
    <t>713123313</t>
  </si>
  <si>
    <t>Utěsnění prostupů PUR pěnou tepelně izolačního systému základové desky</t>
  </si>
  <si>
    <t>-2142455880</t>
  </si>
  <si>
    <t>"drenáž okolo domu - odhad"  50</t>
  </si>
  <si>
    <t>637121115</t>
  </si>
  <si>
    <t>Okapový chodník z kačírku tl 300 mm s udusáním</t>
  </si>
  <si>
    <t>1347524676</t>
  </si>
  <si>
    <t>"drenáž okolo domu š 30cm"  (47-5-3,8-2,8-1,2-2,4)*0,3</t>
  </si>
  <si>
    <t>637311131</t>
  </si>
  <si>
    <t>Okapový chodník z betonových záhonových obrubníků lože beton</t>
  </si>
  <si>
    <t>1912550008</t>
  </si>
  <si>
    <t>"drenáž okolo domu š 30cm"  (47-5-3,8-2,8-1,2-2,4+5)</t>
  </si>
  <si>
    <t>Trubní vedení</t>
  </si>
  <si>
    <t>871353121</t>
  </si>
  <si>
    <t>Montáž kanalizačního potrubí hladkého plnostěnného SN 8 z PVC-U DN 200</t>
  </si>
  <si>
    <t>-117151243</t>
  </si>
  <si>
    <t>"napojení okapů  a drenáže do dešťové jímky - á 1m + 3m + 5m"  6+6+20</t>
  </si>
  <si>
    <t>28611167</t>
  </si>
  <si>
    <t>trubka kanalizační PVC-U plnostěnná jednovrstvá DN 200x1000mm SN8</t>
  </si>
  <si>
    <t>-2103628526</t>
  </si>
  <si>
    <t>"napojení okapů  a drenáže do dešťové jímky - á 1m"  6*1,2</t>
  </si>
  <si>
    <t>28611168</t>
  </si>
  <si>
    <t>trubka kanalizační PVC-U plnostěnná jednovrstvá DN 200x3000mm SN8</t>
  </si>
  <si>
    <t>1691486739</t>
  </si>
  <si>
    <t>"napojení okapů  a drenáže do dešťové jímky - á 3m"  6*1,2</t>
  </si>
  <si>
    <t>28611169</t>
  </si>
  <si>
    <t>trubka kanalizační PVC-U plnostěnná jednovrstvá DN 200x5000mm SN8</t>
  </si>
  <si>
    <t>2071238821</t>
  </si>
  <si>
    <t>"napojení okapů  a drenáže do dešťové jímky - á 5m"  20*1,2</t>
  </si>
  <si>
    <t>877350310</t>
  </si>
  <si>
    <t>Montáž kolen na kanalizačním potrubí z PP nebo tvrdého PVC-U trub hladkých plnostěnných DN 200</t>
  </si>
  <si>
    <t>1303606763</t>
  </si>
  <si>
    <t>"napojení okapů  a drenáže do dešťové jímky - kolena 15, 30, 45"  6+4+4</t>
  </si>
  <si>
    <t>28617163</t>
  </si>
  <si>
    <t>koleno kanalizační PP třívrstvé SN16 DN 200x15°</t>
  </si>
  <si>
    <t>-582867255</t>
  </si>
  <si>
    <t>"napojení okapů  a drenáže do dešťové jímky - kolena 15"  6</t>
  </si>
  <si>
    <t>28617173</t>
  </si>
  <si>
    <t>koleno kanalizační PP třívrstvé SN16 DN 200x30°</t>
  </si>
  <si>
    <t>-369835205</t>
  </si>
  <si>
    <t>"napojení okapů  a drenáže do dešťové jímky - kolena 30"  4</t>
  </si>
  <si>
    <t>28617183</t>
  </si>
  <si>
    <t>koleno kanalizační PP třívrstvé SN16 DN 200x45°</t>
  </si>
  <si>
    <t>1948893537</t>
  </si>
  <si>
    <t>"napojení okapů  a drenáže do dešťové jímky - kolena 45"  4</t>
  </si>
  <si>
    <t>877350320</t>
  </si>
  <si>
    <t>Montáž odboček na kanalizačním potrubí z PP nebo tvrdého PVC-U trub hladkých plnostěnných DN 200</t>
  </si>
  <si>
    <t>-1080610366</t>
  </si>
  <si>
    <t>"napojení okapů  a drenáže do dešťové jímky - odbočka 200/200"  3</t>
  </si>
  <si>
    <t>28611396</t>
  </si>
  <si>
    <t>odbočka kanalizační plastová s hrdlem KG 200/200/45°</t>
  </si>
  <si>
    <t>-1982650670</t>
  </si>
  <si>
    <t>894811123</t>
  </si>
  <si>
    <t>Revizní šachta z PVC typ přímý, DN 315/200 hl od 1410 do 1780 mm</t>
  </si>
  <si>
    <t>-1177801366</t>
  </si>
  <si>
    <t>"napojení okapů  a drenáže do dešťové jímky"  3</t>
  </si>
  <si>
    <t>899721111</t>
  </si>
  <si>
    <t>Signalizační vodič DN do 150 mm na potrubí</t>
  </si>
  <si>
    <t>-1966578272</t>
  </si>
  <si>
    <t>899722113</t>
  </si>
  <si>
    <t>Krytí potrubí z plastů výstražnou fólií z PVC přes 25 do 34cm</t>
  </si>
  <si>
    <t>-133977362</t>
  </si>
  <si>
    <t>220320201R</t>
  </si>
  <si>
    <t>Dodávka a montáž bezdrátového zvonku</t>
  </si>
  <si>
    <t>1444107096</t>
  </si>
  <si>
    <t>916231213</t>
  </si>
  <si>
    <t>Osazení chodníkového obrubníku betonového stojatého s boční opěrou do lože z betonu prostého</t>
  </si>
  <si>
    <t>1900666217</t>
  </si>
  <si>
    <t>59217044</t>
  </si>
  <si>
    <t>obrubník parkový betonový 1000x80x250mm přírodní</t>
  </si>
  <si>
    <t>-878606667</t>
  </si>
  <si>
    <t>997221571</t>
  </si>
  <si>
    <t>Vodorovná doprava vybouraných hmot do 1 km</t>
  </si>
  <si>
    <t>235221535</t>
  </si>
  <si>
    <t>"na recyklační skládku - zámková dlažba + podklad pod zámkovou dlažbu + obrubníky"  16</t>
  </si>
  <si>
    <t>997221579</t>
  </si>
  <si>
    <t>Příplatek ZKD 1 km u vodorovné dopravy vybouraných hmot</t>
  </si>
  <si>
    <t>1316830949</t>
  </si>
  <si>
    <t>"na recyklační skládku - zámková dlažba + podklad pod zámkovou dlažbu + obrubníky"  16*39</t>
  </si>
  <si>
    <t>997221612</t>
  </si>
  <si>
    <t>Nakládání vybouraných hmot na dopravní prostředky pro vodorovnou dopravu</t>
  </si>
  <si>
    <t>1599175956</t>
  </si>
  <si>
    <t>997221861</t>
  </si>
  <si>
    <t>Poplatek za uložení na recyklační skládce (skládkovné) stavebního odpadu z prostého betonu pod kódem 17 01 01</t>
  </si>
  <si>
    <t>-1432046407</t>
  </si>
  <si>
    <t>"na recyklační skládku - zámková dlažba + obrubníky"  10</t>
  </si>
  <si>
    <t>997221873</t>
  </si>
  <si>
    <t>Poplatek za uložení na recyklační skládce (skládkovné) stavebního odpadu zeminy a kamení zatříděného do Katalogu odpadů pod kódem 17 05 04</t>
  </si>
  <si>
    <t>1826220006</t>
  </si>
  <si>
    <t>"na recyklační skládku - podklad pod zámkovou dlažbu"  6</t>
  </si>
  <si>
    <t>998223011</t>
  </si>
  <si>
    <t>Přesun hmot pro pozemní komunikace s krytem dlážděným</t>
  </si>
  <si>
    <t>857374044</t>
  </si>
  <si>
    <t>"HSV + PSV + M"  110</t>
  </si>
  <si>
    <t>711161215</t>
  </si>
  <si>
    <t>Izolace proti zemní vlhkosti nopovou fólií svislá, výška nopu 20,0 mm, tl do 1,0 mm</t>
  </si>
  <si>
    <t>-1499813337</t>
  </si>
  <si>
    <t>"drenáž okolo domu"  (47*1,2)</t>
  </si>
  <si>
    <t>711161384</t>
  </si>
  <si>
    <t>Izolace proti zemní vlhkosti nopovou fólií ukončení provětrávací lištou</t>
  </si>
  <si>
    <t>-1635080058</t>
  </si>
  <si>
    <t>723</t>
  </si>
  <si>
    <t>Zdravotechnika - vnitřní plynovod</t>
  </si>
  <si>
    <t>723170114</t>
  </si>
  <si>
    <t>Potrubí plynové plastové Pe 100, PN 0,4 MPa, D 32 x 3,0 mm spojované elektrotvarovkami</t>
  </si>
  <si>
    <t>1429316875</t>
  </si>
  <si>
    <t>76</t>
  </si>
  <si>
    <t>723181024</t>
  </si>
  <si>
    <t>-1890879500</t>
  </si>
  <si>
    <t>77</t>
  </si>
  <si>
    <t>723220224R</t>
  </si>
  <si>
    <t>Šroubení přechodové zemní PE32/Cu25</t>
  </si>
  <si>
    <t>-589758257</t>
  </si>
  <si>
    <t>78</t>
  </si>
  <si>
    <t>723230104</t>
  </si>
  <si>
    <t>Kulový uzávěr přímý PN 5 G 1" FF s protipožární armaturou a 2x vnitřním závitem</t>
  </si>
  <si>
    <t>579341630</t>
  </si>
  <si>
    <t>79</t>
  </si>
  <si>
    <t>723230155</t>
  </si>
  <si>
    <t>Flexibilní hadice na plyn PN 1 délky 1000 mm pro bajonetové uzávěry</t>
  </si>
  <si>
    <t>-23692879</t>
  </si>
  <si>
    <t>80</t>
  </si>
  <si>
    <t>580507402R</t>
  </si>
  <si>
    <t>Revize, kontrola, revizní správa plynovodu, tlakové a těsnící zkoušky potrubí, topné soustavy</t>
  </si>
  <si>
    <t>1973822312</t>
  </si>
  <si>
    <t>90 -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</si>
  <si>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</si>
  <si>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</si>
  <si>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</si>
  <si>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</si>
  <si>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</si>
  <si>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</si>
  <si>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</si>
  <si>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</si>
  <si>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</si>
  <si>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011514000</t>
  </si>
  <si>
    <t>Stavebně-technický průzkum</t>
  </si>
  <si>
    <t>CS ÚRS 2024 02</t>
  </si>
  <si>
    <t>1024</t>
  </si>
  <si>
    <t>388584240</t>
  </si>
  <si>
    <t>"zjištění průběhu stávajících sítí, jejich stav pro možnost připojení nových sítí, případné sondy, jejich zapravení apod."  1</t>
  </si>
  <si>
    <t>013254000</t>
  </si>
  <si>
    <t>Dokumentace skutečného provedení stavby</t>
  </si>
  <si>
    <t>-442414561</t>
  </si>
  <si>
    <t>"4x tištěné paré, 2x elektronická verze (CD apod.)"  1</t>
  </si>
  <si>
    <t>VRN3</t>
  </si>
  <si>
    <t>Zařízení staveniště</t>
  </si>
  <si>
    <t>032002000</t>
  </si>
  <si>
    <t>Vybavení staveniště</t>
  </si>
  <si>
    <t>1250576760</t>
  </si>
  <si>
    <t>"buňky, chemické WC, přívod energií, vody, pravidelný úklid staveniště, montáž a provoz staveniště apod."  1</t>
  </si>
  <si>
    <t>039002000</t>
  </si>
  <si>
    <t>Zrušení zařízení staveniště</t>
  </si>
  <si>
    <t>211557975</t>
  </si>
  <si>
    <t>784191010R</t>
  </si>
  <si>
    <t>Čištění vnějších ploch při provádění stavebních a montážních prací (každodenní úklid), závěrečný úklid po stavebních a montážních prací - veřejné komunikace, prostor stavby uvnitř i vně objektu</t>
  </si>
  <si>
    <t>-59712353</t>
  </si>
  <si>
    <t>VRN4</t>
  </si>
  <si>
    <t>Inženýrská činnost</t>
  </si>
  <si>
    <t>VRN5</t>
  </si>
  <si>
    <t>Finanční náklady</t>
  </si>
  <si>
    <t>051303000</t>
  </si>
  <si>
    <t>Pojištění ostatní</t>
  </si>
  <si>
    <t>-1827824108</t>
  </si>
  <si>
    <t>"náklady spojené s pojištěním odpovědnosti za škodu, jak je uvedeno v návrhu smlouvy o dílo"  1</t>
  </si>
  <si>
    <t>056002002R</t>
  </si>
  <si>
    <t>Bankovní záruka po dobu záruční doby</t>
  </si>
  <si>
    <t>1604276642</t>
  </si>
  <si>
    <t>"náklady spojené se zřízením bankovní záruky po dobu záruční doby, jak je uvedeno v návrhu smlouvy o dílo"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</si>
</sst>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C6A5F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0" fontId="21" fillId="5" borderId="22" xfId="0" applyFont="1" applyFill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34" fillId="5" borderId="22" xfId="0" applyFont="1" applyFill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1" fillId="6" borderId="22" xfId="0" applyFont="1" applyFill="1" applyBorder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zoomScaleNormal="100" workbookViewId="0">
      <selection activeCell="A2" sqref="A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8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8"/>
      <c r="BE5" s="185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8"/>
      <c r="BE6" s="186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1</v>
      </c>
      <c r="AR7" s="18"/>
      <c r="BE7" s="186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186"/>
      <c r="BS8" s="15" t="s">
        <v>6</v>
      </c>
    </row>
    <row r="9" spans="1:74" ht="14.45" customHeight="1">
      <c r="B9" s="18"/>
      <c r="AR9" s="18"/>
      <c r="BE9" s="186"/>
      <c r="BS9" s="15" t="s">
        <v>6</v>
      </c>
    </row>
    <row r="10" spans="1:74" ht="12" customHeight="1">
      <c r="B10" s="18"/>
      <c r="D10" s="25" t="s">
        <v>25</v>
      </c>
      <c r="AK10" s="25" t="s">
        <v>26</v>
      </c>
      <c r="AN10" s="23" t="s">
        <v>27</v>
      </c>
      <c r="AR10" s="18"/>
      <c r="BE10" s="186"/>
      <c r="BS10" s="15" t="s">
        <v>6</v>
      </c>
    </row>
    <row r="11" spans="1:74" ht="18.399999999999999" customHeight="1">
      <c r="B11" s="18"/>
      <c r="E11" s="23" t="s">
        <v>28</v>
      </c>
      <c r="AK11" s="25" t="s">
        <v>29</v>
      </c>
      <c r="AN11" s="23" t="s">
        <v>1</v>
      </c>
      <c r="AR11" s="18"/>
      <c r="BE11" s="186"/>
      <c r="BS11" s="15" t="s">
        <v>6</v>
      </c>
    </row>
    <row r="12" spans="1:74" ht="6.95" customHeight="1">
      <c r="B12" s="18"/>
      <c r="AR12" s="18"/>
      <c r="BE12" s="186"/>
      <c r="BS12" s="15" t="s">
        <v>6</v>
      </c>
    </row>
    <row r="13" spans="1:74" ht="12" customHeight="1">
      <c r="B13" s="18"/>
      <c r="D13" s="25" t="s">
        <v>30</v>
      </c>
      <c r="AK13" s="25" t="s">
        <v>26</v>
      </c>
      <c r="AN13" s="27" t="s">
        <v>31</v>
      </c>
      <c r="AR13" s="18"/>
      <c r="BE13" s="186"/>
      <c r="BS13" s="15" t="s">
        <v>6</v>
      </c>
    </row>
    <row r="14" spans="1:74" ht="12.75">
      <c r="B14" s="18"/>
      <c r="E14" s="191" t="s">
        <v>31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5" t="s">
        <v>29</v>
      </c>
      <c r="AN14" s="27" t="s">
        <v>31</v>
      </c>
      <c r="AR14" s="18"/>
      <c r="BE14" s="186"/>
      <c r="BS14" s="15" t="s">
        <v>6</v>
      </c>
    </row>
    <row r="15" spans="1:74" ht="6.95" customHeight="1">
      <c r="B15" s="18"/>
      <c r="AR15" s="18"/>
      <c r="BE15" s="186"/>
      <c r="BS15" s="15" t="s">
        <v>4</v>
      </c>
    </row>
    <row r="16" spans="1:74" ht="12" customHeight="1">
      <c r="B16" s="18"/>
      <c r="D16" s="25" t="s">
        <v>32</v>
      </c>
      <c r="AK16" s="25" t="s">
        <v>26</v>
      </c>
      <c r="AN16" s="23" t="s">
        <v>33</v>
      </c>
      <c r="AR16" s="18"/>
      <c r="BE16" s="186"/>
      <c r="BS16" s="15" t="s">
        <v>4</v>
      </c>
    </row>
    <row r="17" spans="2:71" ht="18.399999999999999" customHeight="1">
      <c r="B17" s="18"/>
      <c r="E17" s="23" t="s">
        <v>34</v>
      </c>
      <c r="AK17" s="25" t="s">
        <v>29</v>
      </c>
      <c r="AN17" s="23" t="s">
        <v>1</v>
      </c>
      <c r="AR17" s="18"/>
      <c r="BE17" s="186"/>
      <c r="BS17" s="15" t="s">
        <v>35</v>
      </c>
    </row>
    <row r="18" spans="2:71" ht="6.95" customHeight="1">
      <c r="B18" s="18"/>
      <c r="AR18" s="18"/>
      <c r="BE18" s="186"/>
      <c r="BS18" s="15" t="s">
        <v>6</v>
      </c>
    </row>
    <row r="19" spans="2:71" ht="12" customHeight="1">
      <c r="B19" s="18"/>
      <c r="D19" s="25" t="s">
        <v>36</v>
      </c>
      <c r="AK19" s="25" t="s">
        <v>26</v>
      </c>
      <c r="AN19" s="23" t="s">
        <v>37</v>
      </c>
      <c r="AR19" s="18"/>
      <c r="BE19" s="186"/>
      <c r="BS19" s="15" t="s">
        <v>6</v>
      </c>
    </row>
    <row r="20" spans="2:71" ht="18.399999999999999" customHeight="1">
      <c r="B20" s="18"/>
      <c r="E20" s="23" t="s">
        <v>38</v>
      </c>
      <c r="AK20" s="25" t="s">
        <v>29</v>
      </c>
      <c r="AN20" s="23" t="s">
        <v>1</v>
      </c>
      <c r="AR20" s="18"/>
      <c r="BE20" s="186"/>
      <c r="BS20" s="15" t="s">
        <v>35</v>
      </c>
    </row>
    <row r="21" spans="2:71" ht="6.95" customHeight="1">
      <c r="B21" s="18"/>
      <c r="AR21" s="18"/>
      <c r="BE21" s="186"/>
    </row>
    <row r="22" spans="2:71" ht="12" customHeight="1">
      <c r="B22" s="18"/>
      <c r="D22" s="25" t="s">
        <v>39</v>
      </c>
      <c r="AR22" s="18"/>
      <c r="BE22" s="186"/>
    </row>
    <row r="23" spans="2:71" ht="30.75" customHeight="1">
      <c r="B23" s="18"/>
      <c r="E23" s="193" t="s">
        <v>40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8"/>
      <c r="BE23" s="186"/>
    </row>
    <row r="24" spans="2:71" ht="6.95" customHeight="1">
      <c r="B24" s="18"/>
      <c r="AR24" s="18"/>
      <c r="BE24" s="18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6"/>
    </row>
    <row r="26" spans="2:71" s="1" customFormat="1" ht="25.9" customHeight="1">
      <c r="B26" s="30"/>
      <c r="D26" s="31" t="s">
        <v>41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4">
        <f>ROUND(AG94,2)</f>
        <v>0</v>
      </c>
      <c r="AL26" s="195"/>
      <c r="AM26" s="195"/>
      <c r="AN26" s="195"/>
      <c r="AO26" s="195"/>
      <c r="AR26" s="30"/>
      <c r="BE26" s="186"/>
    </row>
    <row r="27" spans="2:71" s="1" customFormat="1" ht="6.95" customHeight="1">
      <c r="B27" s="30"/>
      <c r="AR27" s="30"/>
      <c r="BE27" s="186"/>
    </row>
    <row r="28" spans="2:71" s="1" customFormat="1" ht="12.75">
      <c r="B28" s="30"/>
      <c r="L28" s="196" t="s">
        <v>42</v>
      </c>
      <c r="M28" s="196"/>
      <c r="N28" s="196"/>
      <c r="O28" s="196"/>
      <c r="P28" s="196"/>
      <c r="W28" s="196" t="s">
        <v>43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44</v>
      </c>
      <c r="AL28" s="196"/>
      <c r="AM28" s="196"/>
      <c r="AN28" s="196"/>
      <c r="AO28" s="196"/>
      <c r="AR28" s="30"/>
      <c r="BE28" s="186"/>
    </row>
    <row r="29" spans="2:71" s="2" customFormat="1" ht="14.45" customHeight="1">
      <c r="B29" s="34"/>
      <c r="D29" s="25" t="s">
        <v>45</v>
      </c>
      <c r="F29" s="25" t="s">
        <v>46</v>
      </c>
      <c r="L29" s="199">
        <v>0.21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4"/>
      <c r="BE29" s="187"/>
    </row>
    <row r="30" spans="2:71" s="2" customFormat="1" ht="14.45" customHeight="1">
      <c r="B30" s="34"/>
      <c r="F30" s="25" t="s">
        <v>47</v>
      </c>
      <c r="L30" s="199">
        <v>0.12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4"/>
      <c r="BE30" s="187"/>
    </row>
    <row r="31" spans="2:71" s="2" customFormat="1" ht="14.45" hidden="1" customHeight="1">
      <c r="B31" s="34"/>
      <c r="F31" s="25" t="s">
        <v>48</v>
      </c>
      <c r="L31" s="199">
        <v>0.21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4"/>
      <c r="BE31" s="187"/>
    </row>
    <row r="32" spans="2:71" s="2" customFormat="1" ht="14.45" hidden="1" customHeight="1">
      <c r="B32" s="34"/>
      <c r="F32" s="25" t="s">
        <v>49</v>
      </c>
      <c r="L32" s="199">
        <v>0.12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4"/>
      <c r="BE32" s="187"/>
    </row>
    <row r="33" spans="2:57" s="2" customFormat="1" ht="14.45" hidden="1" customHeight="1">
      <c r="B33" s="34"/>
      <c r="F33" s="25" t="s">
        <v>50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4"/>
      <c r="BE33" s="187"/>
    </row>
    <row r="34" spans="2:57" s="1" customFormat="1" ht="6.95" customHeight="1">
      <c r="B34" s="30"/>
      <c r="AR34" s="30"/>
      <c r="BE34" s="186"/>
    </row>
    <row r="35" spans="2:57" s="1" customFormat="1" ht="25.9" customHeight="1">
      <c r="B35" s="30"/>
      <c r="C35" s="35"/>
      <c r="D35" s="36" t="s">
        <v>51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52</v>
      </c>
      <c r="U35" s="37"/>
      <c r="V35" s="37"/>
      <c r="W35" s="37"/>
      <c r="X35" s="203" t="s">
        <v>53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0</v>
      </c>
      <c r="AL35" s="201"/>
      <c r="AM35" s="201"/>
      <c r="AN35" s="201"/>
      <c r="AO35" s="202"/>
      <c r="AP35" s="35"/>
      <c r="AQ35" s="35"/>
      <c r="AR35" s="30"/>
    </row>
    <row r="36" spans="2:57" s="1" customFormat="1" ht="6.95" hidden="1" customHeight="1">
      <c r="B36" s="30"/>
      <c r="AR36" s="30"/>
    </row>
    <row r="37" spans="2:57" s="1" customFormat="1" ht="14.45" hidden="1" customHeight="1">
      <c r="B37" s="30"/>
      <c r="AR37" s="30"/>
    </row>
    <row r="38" spans="2:57" ht="14.45" hidden="1" customHeight="1">
      <c r="B38" s="18"/>
      <c r="AR38" s="18"/>
    </row>
    <row r="39" spans="2:57" ht="14.45" hidden="1" customHeight="1">
      <c r="B39" s="18"/>
      <c r="AR39" s="18"/>
    </row>
    <row r="40" spans="2:57" ht="14.45" hidden="1" customHeight="1">
      <c r="B40" s="18"/>
      <c r="AR40" s="18"/>
    </row>
    <row r="41" spans="2:57" ht="14.45" hidden="1" customHeight="1">
      <c r="B41" s="18"/>
      <c r="AR41" s="18"/>
    </row>
    <row r="42" spans="2:57" ht="14.45" hidden="1" customHeight="1">
      <c r="B42" s="18"/>
      <c r="AR42" s="18"/>
    </row>
    <row r="43" spans="2:57" ht="14.45" hidden="1" customHeight="1">
      <c r="B43" s="18"/>
      <c r="AR43" s="18"/>
    </row>
    <row r="44" spans="2:57" ht="14.45" hidden="1" customHeight="1">
      <c r="B44" s="18"/>
      <c r="AR44" s="18"/>
    </row>
    <row r="45" spans="2:57" ht="14.45" hidden="1" customHeight="1">
      <c r="B45" s="18"/>
      <c r="AR45" s="18"/>
    </row>
    <row r="46" spans="2:57" ht="14.45" hidden="1" customHeight="1">
      <c r="B46" s="18"/>
      <c r="AR46" s="18"/>
    </row>
    <row r="47" spans="2:57" ht="14.45" hidden="1" customHeight="1">
      <c r="B47" s="18"/>
      <c r="AR47" s="18"/>
    </row>
    <row r="48" spans="2:57" ht="14.45" hidden="1" customHeight="1">
      <c r="B48" s="18"/>
      <c r="AR48" s="18"/>
    </row>
    <row r="49" spans="2:44" s="1" customFormat="1" ht="14.45" hidden="1" customHeight="1">
      <c r="B49" s="30"/>
      <c r="D49" s="39" t="s">
        <v>54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55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 hidden="1">
      <c r="B50" s="18"/>
      <c r="AR50" s="18"/>
    </row>
    <row r="51" spans="2:44" ht="11.25" hidden="1">
      <c r="B51" s="18"/>
      <c r="AR51" s="18"/>
    </row>
    <row r="52" spans="2:44" ht="11.25" hidden="1">
      <c r="B52" s="18"/>
      <c r="AR52" s="18"/>
    </row>
    <row r="53" spans="2:44" ht="11.25" hidden="1">
      <c r="B53" s="18"/>
      <c r="AR53" s="18"/>
    </row>
    <row r="54" spans="2:44" ht="11.25" hidden="1">
      <c r="B54" s="18"/>
      <c r="AR54" s="18"/>
    </row>
    <row r="55" spans="2:44" ht="11.25" hidden="1">
      <c r="B55" s="18"/>
      <c r="AR55" s="18"/>
    </row>
    <row r="56" spans="2:44" ht="11.25" hidden="1">
      <c r="B56" s="18"/>
      <c r="AR56" s="18"/>
    </row>
    <row r="57" spans="2:44" ht="11.25" hidden="1">
      <c r="B57" s="18"/>
      <c r="AR57" s="18"/>
    </row>
    <row r="58" spans="2:44" ht="11.25" hidden="1">
      <c r="B58" s="18"/>
      <c r="AR58" s="18"/>
    </row>
    <row r="59" spans="2:44" ht="11.25" hidden="1">
      <c r="B59" s="18"/>
      <c r="AR59" s="18"/>
    </row>
    <row r="60" spans="2:44" s="1" customFormat="1" ht="12.75" hidden="1">
      <c r="B60" s="30"/>
      <c r="D60" s="41" t="s">
        <v>56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56</v>
      </c>
      <c r="AI60" s="32"/>
      <c r="AJ60" s="32"/>
      <c r="AK60" s="32"/>
      <c r="AL60" s="32"/>
      <c r="AM60" s="41" t="s">
        <v>57</v>
      </c>
      <c r="AN60" s="32"/>
      <c r="AO60" s="32"/>
      <c r="AR60" s="30"/>
    </row>
    <row r="61" spans="2:44" ht="11.25" hidden="1">
      <c r="B61" s="18"/>
      <c r="AR61" s="18"/>
    </row>
    <row r="62" spans="2:44" ht="11.25" hidden="1">
      <c r="B62" s="18"/>
      <c r="AR62" s="18"/>
    </row>
    <row r="63" spans="2:44" ht="11.25" hidden="1">
      <c r="B63" s="18"/>
      <c r="AR63" s="18"/>
    </row>
    <row r="64" spans="2:44" s="1" customFormat="1" ht="12.75" hidden="1">
      <c r="B64" s="30"/>
      <c r="D64" s="39" t="s">
        <v>58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59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 hidden="1">
      <c r="B65" s="18"/>
      <c r="AR65" s="18"/>
    </row>
    <row r="66" spans="2:44" ht="11.25" hidden="1">
      <c r="B66" s="18"/>
      <c r="AR66" s="18"/>
    </row>
    <row r="67" spans="2:44" ht="11.25" hidden="1">
      <c r="B67" s="18"/>
      <c r="AR67" s="18"/>
    </row>
    <row r="68" spans="2:44" ht="11.25" hidden="1">
      <c r="B68" s="18"/>
      <c r="AR68" s="18"/>
    </row>
    <row r="69" spans="2:44" ht="11.25" hidden="1">
      <c r="B69" s="18"/>
      <c r="AR69" s="18"/>
    </row>
    <row r="70" spans="2:44" ht="11.25" hidden="1">
      <c r="B70" s="18"/>
      <c r="AR70" s="18"/>
    </row>
    <row r="71" spans="2:44" ht="11.25" hidden="1">
      <c r="B71" s="18"/>
      <c r="AR71" s="18"/>
    </row>
    <row r="72" spans="2:44" ht="11.25" hidden="1">
      <c r="B72" s="18"/>
      <c r="AR72" s="18"/>
    </row>
    <row r="73" spans="2:44" ht="11.25" hidden="1">
      <c r="B73" s="18"/>
      <c r="AR73" s="18"/>
    </row>
    <row r="74" spans="2:44" ht="11.25" hidden="1">
      <c r="B74" s="18"/>
      <c r="AR74" s="18"/>
    </row>
    <row r="75" spans="2:44" s="1" customFormat="1" ht="12.75" hidden="1">
      <c r="B75" s="30"/>
      <c r="D75" s="41" t="s">
        <v>56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56</v>
      </c>
      <c r="AI75" s="32"/>
      <c r="AJ75" s="32"/>
      <c r="AK75" s="32"/>
      <c r="AL75" s="32"/>
      <c r="AM75" s="41" t="s">
        <v>57</v>
      </c>
      <c r="AN75" s="32"/>
      <c r="AO75" s="32"/>
      <c r="AR75" s="30"/>
    </row>
    <row r="76" spans="2:44" s="1" customFormat="1" ht="11.25" hidden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60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2024-043jk-ZAD</v>
      </c>
      <c r="AR84" s="46"/>
    </row>
    <row r="85" spans="1:91" s="4" customFormat="1" ht="36.950000000000003" customHeight="1">
      <c r="B85" s="47"/>
      <c r="C85" s="48" t="s">
        <v>16</v>
      </c>
      <c r="L85" s="183" t="str">
        <f>K6</f>
        <v>CERMNA-462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21</v>
      </c>
      <c r="L87" s="49" t="str">
        <f>IF(K8="","",K8)</f>
        <v>Dolní Čermná</v>
      </c>
      <c r="AI87" s="25" t="s">
        <v>23</v>
      </c>
      <c r="AM87" s="207" t="str">
        <f>IF(AN8= "","",AN8)</f>
        <v>27. 3. 2025</v>
      </c>
      <c r="AN87" s="207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25</v>
      </c>
      <c r="L89" s="3" t="str">
        <f>IF(E11= "","",E11)</f>
        <v>Dětský domov Dolní Čermná</v>
      </c>
      <c r="AI89" s="25" t="s">
        <v>32</v>
      </c>
      <c r="AM89" s="208" t="str">
        <f>IF(E17="","",E17)</f>
        <v>vs-studio s.r.o.</v>
      </c>
      <c r="AN89" s="209"/>
      <c r="AO89" s="209"/>
      <c r="AP89" s="209"/>
      <c r="AR89" s="30"/>
      <c r="AS89" s="211" t="s">
        <v>61</v>
      </c>
      <c r="AT89" s="21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208" t="str">
        <f>IF(E20="","",E20)</f>
        <v>Jaroslav Klíma</v>
      </c>
      <c r="AN90" s="209"/>
      <c r="AO90" s="209"/>
      <c r="AP90" s="209"/>
      <c r="AR90" s="30"/>
      <c r="AS90" s="213"/>
      <c r="AT90" s="214"/>
      <c r="BD90" s="54"/>
    </row>
    <row r="91" spans="1:91" s="1" customFormat="1" ht="10.9" customHeight="1">
      <c r="B91" s="30"/>
      <c r="AR91" s="30"/>
      <c r="AS91" s="213"/>
      <c r="AT91" s="214"/>
      <c r="BD91" s="54"/>
    </row>
    <row r="92" spans="1:91" s="1" customFormat="1" ht="29.25" customHeight="1">
      <c r="B92" s="30"/>
      <c r="C92" s="179" t="s">
        <v>62</v>
      </c>
      <c r="D92" s="180"/>
      <c r="E92" s="180"/>
      <c r="F92" s="180"/>
      <c r="G92" s="180"/>
      <c r="H92" s="55"/>
      <c r="I92" s="182" t="s">
        <v>63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206" t="s">
        <v>64</v>
      </c>
      <c r="AH92" s="180"/>
      <c r="AI92" s="180"/>
      <c r="AJ92" s="180"/>
      <c r="AK92" s="180"/>
      <c r="AL92" s="180"/>
      <c r="AM92" s="180"/>
      <c r="AN92" s="182" t="s">
        <v>65</v>
      </c>
      <c r="AO92" s="180"/>
      <c r="AP92" s="210"/>
      <c r="AQ92" s="56" t="s">
        <v>66</v>
      </c>
      <c r="AR92" s="30"/>
      <c r="AS92" s="57" t="s">
        <v>67</v>
      </c>
      <c r="AT92" s="58" t="s">
        <v>68</v>
      </c>
      <c r="AU92" s="58" t="s">
        <v>69</v>
      </c>
      <c r="AV92" s="58" t="s">
        <v>70</v>
      </c>
      <c r="AW92" s="58" t="s">
        <v>71</v>
      </c>
      <c r="AX92" s="58" t="s">
        <v>72</v>
      </c>
      <c r="AY92" s="58" t="s">
        <v>73</v>
      </c>
      <c r="AZ92" s="58" t="s">
        <v>74</v>
      </c>
      <c r="BA92" s="58" t="s">
        <v>75</v>
      </c>
      <c r="BB92" s="58" t="s">
        <v>76</v>
      </c>
      <c r="BC92" s="58" t="s">
        <v>77</v>
      </c>
      <c r="BD92" s="59" t="s">
        <v>78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5">
        <f>ROUND(SUM(AG95:AG105),2)</f>
        <v>0</v>
      </c>
      <c r="AH94" s="215"/>
      <c r="AI94" s="215"/>
      <c r="AJ94" s="215"/>
      <c r="AK94" s="215"/>
      <c r="AL94" s="215"/>
      <c r="AM94" s="215"/>
      <c r="AN94" s="216">
        <f t="shared" ref="AN94:AN105" si="0">SUM(AG94,AT94)</f>
        <v>0</v>
      </c>
      <c r="AO94" s="216"/>
      <c r="AP94" s="216"/>
      <c r="AQ94" s="65" t="s">
        <v>1</v>
      </c>
      <c r="AR94" s="61"/>
      <c r="AS94" s="66">
        <f>ROUND(SUM(AS95:AS105),2)</f>
        <v>0</v>
      </c>
      <c r="AT94" s="67">
        <f t="shared" ref="AT94:AT105" si="1">ROUND(SUM(AV94:AW94),2)</f>
        <v>0</v>
      </c>
      <c r="AU94" s="68">
        <f>ROUND(SUM(AU95:AU105),5)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ROUND(SUM(AZ95:AZ105),2)</f>
        <v>0</v>
      </c>
      <c r="BA94" s="67">
        <f>ROUND(SUM(BA95:BA105),2)</f>
        <v>0</v>
      </c>
      <c r="BB94" s="67">
        <f>ROUND(SUM(BB95:BB105),2)</f>
        <v>0</v>
      </c>
      <c r="BC94" s="67">
        <f>ROUND(SUM(BC95:BC105),2)</f>
        <v>0</v>
      </c>
      <c r="BD94" s="69">
        <f>ROUND(SUM(BD95:BD105),2)</f>
        <v>0</v>
      </c>
      <c r="BS94" s="70" t="s">
        <v>80</v>
      </c>
      <c r="BT94" s="70" t="s">
        <v>81</v>
      </c>
      <c r="BU94" s="71" t="s">
        <v>82</v>
      </c>
      <c r="BV94" s="70" t="s">
        <v>83</v>
      </c>
      <c r="BW94" s="70" t="s">
        <v>5</v>
      </c>
      <c r="BX94" s="70" t="s">
        <v>84</v>
      </c>
      <c r="CL94" s="70" t="s">
        <v>19</v>
      </c>
    </row>
    <row r="95" spans="1:91" s="6" customFormat="1" ht="16.5" customHeight="1">
      <c r="A95" s="72" t="s">
        <v>85</v>
      </c>
      <c r="B95" s="73"/>
      <c r="C95" s="74"/>
      <c r="D95" s="181" t="s">
        <v>86</v>
      </c>
      <c r="E95" s="181"/>
      <c r="F95" s="181"/>
      <c r="G95" s="181"/>
      <c r="H95" s="181"/>
      <c r="I95" s="75"/>
      <c r="J95" s="181" t="s">
        <v>87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204">
        <f>'01 - BOURÁNÍ'!J30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76" t="s">
        <v>88</v>
      </c>
      <c r="AR95" s="73"/>
      <c r="AS95" s="77">
        <v>0</v>
      </c>
      <c r="AT95" s="78">
        <f t="shared" si="1"/>
        <v>0</v>
      </c>
      <c r="AU95" s="79">
        <f>'01 - BOURÁNÍ'!P136</f>
        <v>0</v>
      </c>
      <c r="AV95" s="78">
        <f>'01 - BOURÁNÍ'!J33</f>
        <v>0</v>
      </c>
      <c r="AW95" s="78">
        <f>'01 - BOURÁNÍ'!J34</f>
        <v>0</v>
      </c>
      <c r="AX95" s="78">
        <f>'01 - BOURÁNÍ'!J35</f>
        <v>0</v>
      </c>
      <c r="AY95" s="78">
        <f>'01 - BOURÁNÍ'!J36</f>
        <v>0</v>
      </c>
      <c r="AZ95" s="78">
        <f>'01 - BOURÁNÍ'!F33</f>
        <v>0</v>
      </c>
      <c r="BA95" s="78">
        <f>'01 - BOURÁNÍ'!F34</f>
        <v>0</v>
      </c>
      <c r="BB95" s="78">
        <f>'01 - BOURÁNÍ'!F35</f>
        <v>0</v>
      </c>
      <c r="BC95" s="78">
        <f>'01 - BOURÁNÍ'!F36</f>
        <v>0</v>
      </c>
      <c r="BD95" s="80">
        <f>'01 - BOURÁNÍ'!F37</f>
        <v>0</v>
      </c>
      <c r="BT95" s="81" t="s">
        <v>89</v>
      </c>
      <c r="BV95" s="81" t="s">
        <v>83</v>
      </c>
      <c r="BW95" s="81" t="s">
        <v>90</v>
      </c>
      <c r="BX95" s="81" t="s">
        <v>5</v>
      </c>
      <c r="CL95" s="81" t="s">
        <v>19</v>
      </c>
      <c r="CM95" s="81" t="s">
        <v>89</v>
      </c>
    </row>
    <row r="96" spans="1:91" s="6" customFormat="1" ht="16.5" customHeight="1">
      <c r="A96" s="72" t="s">
        <v>85</v>
      </c>
      <c r="B96" s="73"/>
      <c r="C96" s="74"/>
      <c r="D96" s="181" t="s">
        <v>91</v>
      </c>
      <c r="E96" s="181"/>
      <c r="F96" s="181"/>
      <c r="G96" s="181"/>
      <c r="H96" s="181"/>
      <c r="I96" s="75"/>
      <c r="J96" s="181" t="s">
        <v>92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204">
        <f>'03 - HRUBÁ STAVBA'!J30</f>
        <v>0</v>
      </c>
      <c r="AH96" s="205"/>
      <c r="AI96" s="205"/>
      <c r="AJ96" s="205"/>
      <c r="AK96" s="205"/>
      <c r="AL96" s="205"/>
      <c r="AM96" s="205"/>
      <c r="AN96" s="204">
        <f t="shared" si="0"/>
        <v>0</v>
      </c>
      <c r="AO96" s="205"/>
      <c r="AP96" s="205"/>
      <c r="AQ96" s="76" t="s">
        <v>88</v>
      </c>
      <c r="AR96" s="73"/>
      <c r="AS96" s="77">
        <v>0</v>
      </c>
      <c r="AT96" s="78">
        <f t="shared" si="1"/>
        <v>0</v>
      </c>
      <c r="AU96" s="79">
        <f>'03 - HRUBÁ STAVBA'!P124</f>
        <v>0</v>
      </c>
      <c r="AV96" s="78">
        <f>'03 - HRUBÁ STAVBA'!J33</f>
        <v>0</v>
      </c>
      <c r="AW96" s="78">
        <f>'03 - HRUBÁ STAVBA'!J34</f>
        <v>0</v>
      </c>
      <c r="AX96" s="78">
        <f>'03 - HRUBÁ STAVBA'!J35</f>
        <v>0</v>
      </c>
      <c r="AY96" s="78">
        <f>'03 - HRUBÁ STAVBA'!J36</f>
        <v>0</v>
      </c>
      <c r="AZ96" s="78">
        <f>'03 - HRUBÁ STAVBA'!F33</f>
        <v>0</v>
      </c>
      <c r="BA96" s="78">
        <f>'03 - HRUBÁ STAVBA'!F34</f>
        <v>0</v>
      </c>
      <c r="BB96" s="78">
        <f>'03 - HRUBÁ STAVBA'!F35</f>
        <v>0</v>
      </c>
      <c r="BC96" s="78">
        <f>'03 - HRUBÁ STAVBA'!F36</f>
        <v>0</v>
      </c>
      <c r="BD96" s="80">
        <f>'03 - HRUBÁ STAVBA'!F37</f>
        <v>0</v>
      </c>
      <c r="BT96" s="81" t="s">
        <v>89</v>
      </c>
      <c r="BV96" s="81" t="s">
        <v>83</v>
      </c>
      <c r="BW96" s="81" t="s">
        <v>93</v>
      </c>
      <c r="BX96" s="81" t="s">
        <v>5</v>
      </c>
      <c r="CL96" s="81" t="s">
        <v>19</v>
      </c>
      <c r="CM96" s="81" t="s">
        <v>89</v>
      </c>
    </row>
    <row r="97" spans="1:91" s="6" customFormat="1" ht="16.5" customHeight="1">
      <c r="A97" s="72" t="s">
        <v>85</v>
      </c>
      <c r="B97" s="73"/>
      <c r="C97" s="74"/>
      <c r="D97" s="181" t="s">
        <v>94</v>
      </c>
      <c r="E97" s="181"/>
      <c r="F97" s="181"/>
      <c r="G97" s="181"/>
      <c r="H97" s="181"/>
      <c r="I97" s="75"/>
      <c r="J97" s="181" t="s">
        <v>95</v>
      </c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204">
        <f>'04 - PODLAHY-POVRCHY'!J30</f>
        <v>0</v>
      </c>
      <c r="AH97" s="205"/>
      <c r="AI97" s="205"/>
      <c r="AJ97" s="205"/>
      <c r="AK97" s="205"/>
      <c r="AL97" s="205"/>
      <c r="AM97" s="205"/>
      <c r="AN97" s="204">
        <f t="shared" si="0"/>
        <v>0</v>
      </c>
      <c r="AO97" s="205"/>
      <c r="AP97" s="205"/>
      <c r="AQ97" s="76" t="s">
        <v>88</v>
      </c>
      <c r="AR97" s="73"/>
      <c r="AS97" s="77">
        <v>0</v>
      </c>
      <c r="AT97" s="78">
        <f t="shared" si="1"/>
        <v>0</v>
      </c>
      <c r="AU97" s="79">
        <f>'04 - PODLAHY-POVRCHY'!P125</f>
        <v>0</v>
      </c>
      <c r="AV97" s="78">
        <f>'04 - PODLAHY-POVRCHY'!J33</f>
        <v>0</v>
      </c>
      <c r="AW97" s="78">
        <f>'04 - PODLAHY-POVRCHY'!J34</f>
        <v>0</v>
      </c>
      <c r="AX97" s="78">
        <f>'04 - PODLAHY-POVRCHY'!J35</f>
        <v>0</v>
      </c>
      <c r="AY97" s="78">
        <f>'04 - PODLAHY-POVRCHY'!J36</f>
        <v>0</v>
      </c>
      <c r="AZ97" s="78">
        <f>'04 - PODLAHY-POVRCHY'!F33</f>
        <v>0</v>
      </c>
      <c r="BA97" s="78">
        <f>'04 - PODLAHY-POVRCHY'!F34</f>
        <v>0</v>
      </c>
      <c r="BB97" s="78">
        <f>'04 - PODLAHY-POVRCHY'!F35</f>
        <v>0</v>
      </c>
      <c r="BC97" s="78">
        <f>'04 - PODLAHY-POVRCHY'!F36</f>
        <v>0</v>
      </c>
      <c r="BD97" s="80">
        <f>'04 - PODLAHY-POVRCHY'!F37</f>
        <v>0</v>
      </c>
      <c r="BT97" s="81" t="s">
        <v>89</v>
      </c>
      <c r="BV97" s="81" t="s">
        <v>83</v>
      </c>
      <c r="BW97" s="81" t="s">
        <v>96</v>
      </c>
      <c r="BX97" s="81" t="s">
        <v>5</v>
      </c>
      <c r="CL97" s="81" t="s">
        <v>19</v>
      </c>
      <c r="CM97" s="81" t="s">
        <v>89</v>
      </c>
    </row>
    <row r="98" spans="1:91" s="6" customFormat="1" ht="16.5" customHeight="1">
      <c r="A98" s="72" t="s">
        <v>85</v>
      </c>
      <c r="B98" s="73"/>
      <c r="C98" s="74"/>
      <c r="D98" s="181" t="s">
        <v>97</v>
      </c>
      <c r="E98" s="181"/>
      <c r="F98" s="181"/>
      <c r="G98" s="181"/>
      <c r="H98" s="181"/>
      <c r="I98" s="75"/>
      <c r="J98" s="181" t="s">
        <v>98</v>
      </c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204">
        <f>'07 - DVEŘE-OKNA'!J30</f>
        <v>0</v>
      </c>
      <c r="AH98" s="205"/>
      <c r="AI98" s="205"/>
      <c r="AJ98" s="205"/>
      <c r="AK98" s="205"/>
      <c r="AL98" s="205"/>
      <c r="AM98" s="205"/>
      <c r="AN98" s="204">
        <f t="shared" si="0"/>
        <v>0</v>
      </c>
      <c r="AO98" s="205"/>
      <c r="AP98" s="205"/>
      <c r="AQ98" s="76" t="s">
        <v>88</v>
      </c>
      <c r="AR98" s="73"/>
      <c r="AS98" s="77">
        <v>0</v>
      </c>
      <c r="AT98" s="78">
        <f t="shared" si="1"/>
        <v>0</v>
      </c>
      <c r="AU98" s="79">
        <f>'07 - DVEŘE-OKNA'!P122</f>
        <v>0</v>
      </c>
      <c r="AV98" s="78">
        <f>'07 - DVEŘE-OKNA'!J33</f>
        <v>0</v>
      </c>
      <c r="AW98" s="78">
        <f>'07 - DVEŘE-OKNA'!J34</f>
        <v>0</v>
      </c>
      <c r="AX98" s="78">
        <f>'07 - DVEŘE-OKNA'!J35</f>
        <v>0</v>
      </c>
      <c r="AY98" s="78">
        <f>'07 - DVEŘE-OKNA'!J36</f>
        <v>0</v>
      </c>
      <c r="AZ98" s="78">
        <f>'07 - DVEŘE-OKNA'!F33</f>
        <v>0</v>
      </c>
      <c r="BA98" s="78">
        <f>'07 - DVEŘE-OKNA'!F34</f>
        <v>0</v>
      </c>
      <c r="BB98" s="78">
        <f>'07 - DVEŘE-OKNA'!F35</f>
        <v>0</v>
      </c>
      <c r="BC98" s="78">
        <f>'07 - DVEŘE-OKNA'!F36</f>
        <v>0</v>
      </c>
      <c r="BD98" s="80">
        <f>'07 - DVEŘE-OKNA'!F37</f>
        <v>0</v>
      </c>
      <c r="BT98" s="81" t="s">
        <v>89</v>
      </c>
      <c r="BV98" s="81" t="s">
        <v>83</v>
      </c>
      <c r="BW98" s="81" t="s">
        <v>99</v>
      </c>
      <c r="BX98" s="81" t="s">
        <v>5</v>
      </c>
      <c r="CL98" s="81" t="s">
        <v>19</v>
      </c>
      <c r="CM98" s="81" t="s">
        <v>89</v>
      </c>
    </row>
    <row r="99" spans="1:91" s="6" customFormat="1" ht="16.5" customHeight="1">
      <c r="A99" s="72" t="s">
        <v>85</v>
      </c>
      <c r="B99" s="73"/>
      <c r="C99" s="74"/>
      <c r="D99" s="181" t="s">
        <v>100</v>
      </c>
      <c r="E99" s="181"/>
      <c r="F99" s="181"/>
      <c r="G99" s="181"/>
      <c r="H99" s="181"/>
      <c r="I99" s="75"/>
      <c r="J99" s="181" t="s">
        <v>101</v>
      </c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181"/>
      <c r="AG99" s="204">
        <f>'08 - NÁBYTEK'!J30</f>
        <v>0</v>
      </c>
      <c r="AH99" s="205"/>
      <c r="AI99" s="205"/>
      <c r="AJ99" s="205"/>
      <c r="AK99" s="205"/>
      <c r="AL99" s="205"/>
      <c r="AM99" s="205"/>
      <c r="AN99" s="204">
        <f t="shared" si="0"/>
        <v>0</v>
      </c>
      <c r="AO99" s="205"/>
      <c r="AP99" s="205"/>
      <c r="AQ99" s="76" t="s">
        <v>88</v>
      </c>
      <c r="AR99" s="73"/>
      <c r="AS99" s="77">
        <v>0</v>
      </c>
      <c r="AT99" s="78">
        <f t="shared" si="1"/>
        <v>0</v>
      </c>
      <c r="AU99" s="79">
        <f>'08 - NÁBYTEK'!P118</f>
        <v>0</v>
      </c>
      <c r="AV99" s="78">
        <f>'08 - NÁBYTEK'!J33</f>
        <v>0</v>
      </c>
      <c r="AW99" s="78">
        <f>'08 - NÁBYTEK'!J34</f>
        <v>0</v>
      </c>
      <c r="AX99" s="78">
        <f>'08 - NÁBYTEK'!J35</f>
        <v>0</v>
      </c>
      <c r="AY99" s="78">
        <f>'08 - NÁBYTEK'!J36</f>
        <v>0</v>
      </c>
      <c r="AZ99" s="78">
        <f>'08 - NÁBYTEK'!F33</f>
        <v>0</v>
      </c>
      <c r="BA99" s="78">
        <f>'08 - NÁBYTEK'!F34</f>
        <v>0</v>
      </c>
      <c r="BB99" s="78">
        <f>'08 - NÁBYTEK'!F35</f>
        <v>0</v>
      </c>
      <c r="BC99" s="78">
        <f>'08 - NÁBYTEK'!F36</f>
        <v>0</v>
      </c>
      <c r="BD99" s="80">
        <f>'08 - NÁBYTEK'!F37</f>
        <v>0</v>
      </c>
      <c r="BT99" s="81" t="s">
        <v>89</v>
      </c>
      <c r="BV99" s="81" t="s">
        <v>83</v>
      </c>
      <c r="BW99" s="81" t="s">
        <v>102</v>
      </c>
      <c r="BX99" s="81" t="s">
        <v>5</v>
      </c>
      <c r="CL99" s="81" t="s">
        <v>19</v>
      </c>
      <c r="CM99" s="81" t="s">
        <v>89</v>
      </c>
    </row>
    <row r="100" spans="1:91" s="6" customFormat="1" ht="16.5" customHeight="1">
      <c r="A100" s="72" t="s">
        <v>85</v>
      </c>
      <c r="B100" s="73"/>
      <c r="C100" s="74"/>
      <c r="D100" s="181" t="s">
        <v>8</v>
      </c>
      <c r="E100" s="181"/>
      <c r="F100" s="181"/>
      <c r="G100" s="181"/>
      <c r="H100" s="181"/>
      <c r="I100" s="75"/>
      <c r="J100" s="181" t="s">
        <v>103</v>
      </c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81"/>
      <c r="AF100" s="181"/>
      <c r="AG100" s="204">
        <f>'12 - ZTI-VODA-KAN-ZAŘ-VZT'!J30</f>
        <v>0</v>
      </c>
      <c r="AH100" s="205"/>
      <c r="AI100" s="205"/>
      <c r="AJ100" s="205"/>
      <c r="AK100" s="205"/>
      <c r="AL100" s="205"/>
      <c r="AM100" s="205"/>
      <c r="AN100" s="204">
        <f t="shared" si="0"/>
        <v>0</v>
      </c>
      <c r="AO100" s="205"/>
      <c r="AP100" s="205"/>
      <c r="AQ100" s="76" t="s">
        <v>88</v>
      </c>
      <c r="AR100" s="73"/>
      <c r="AS100" s="77">
        <v>0</v>
      </c>
      <c r="AT100" s="78">
        <f t="shared" si="1"/>
        <v>0</v>
      </c>
      <c r="AU100" s="79">
        <f>'12 - ZTI-VODA-KAN-ZAŘ-VZT'!P126</f>
        <v>0</v>
      </c>
      <c r="AV100" s="78">
        <f>'12 - ZTI-VODA-KAN-ZAŘ-VZT'!J33</f>
        <v>0</v>
      </c>
      <c r="AW100" s="78">
        <f>'12 - ZTI-VODA-KAN-ZAŘ-VZT'!J34</f>
        <v>0</v>
      </c>
      <c r="AX100" s="78">
        <f>'12 - ZTI-VODA-KAN-ZAŘ-VZT'!J35</f>
        <v>0</v>
      </c>
      <c r="AY100" s="78">
        <f>'12 - ZTI-VODA-KAN-ZAŘ-VZT'!J36</f>
        <v>0</v>
      </c>
      <c r="AZ100" s="78">
        <f>'12 - ZTI-VODA-KAN-ZAŘ-VZT'!F33</f>
        <v>0</v>
      </c>
      <c r="BA100" s="78">
        <f>'12 - ZTI-VODA-KAN-ZAŘ-VZT'!F34</f>
        <v>0</v>
      </c>
      <c r="BB100" s="78">
        <f>'12 - ZTI-VODA-KAN-ZAŘ-VZT'!F35</f>
        <v>0</v>
      </c>
      <c r="BC100" s="78">
        <f>'12 - ZTI-VODA-KAN-ZAŘ-VZT'!F36</f>
        <v>0</v>
      </c>
      <c r="BD100" s="80">
        <f>'12 - ZTI-VODA-KAN-ZAŘ-VZT'!F37</f>
        <v>0</v>
      </c>
      <c r="BT100" s="81" t="s">
        <v>89</v>
      </c>
      <c r="BV100" s="81" t="s">
        <v>83</v>
      </c>
      <c r="BW100" s="81" t="s">
        <v>104</v>
      </c>
      <c r="BX100" s="81" t="s">
        <v>5</v>
      </c>
      <c r="CL100" s="81" t="s">
        <v>19</v>
      </c>
      <c r="CM100" s="81" t="s">
        <v>89</v>
      </c>
    </row>
    <row r="101" spans="1:91" s="6" customFormat="1" ht="16.5" customHeight="1">
      <c r="A101" s="72" t="s">
        <v>85</v>
      </c>
      <c r="B101" s="73"/>
      <c r="C101" s="74"/>
      <c r="D101" s="181" t="s">
        <v>105</v>
      </c>
      <c r="E101" s="181"/>
      <c r="F101" s="181"/>
      <c r="G101" s="181"/>
      <c r="H101" s="181"/>
      <c r="I101" s="75"/>
      <c r="J101" s="181" t="s">
        <v>106</v>
      </c>
      <c r="K101" s="181"/>
      <c r="L101" s="181"/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  <c r="AF101" s="181"/>
      <c r="AG101" s="204">
        <f>'15 - TOPENÍ'!J30</f>
        <v>0</v>
      </c>
      <c r="AH101" s="205"/>
      <c r="AI101" s="205"/>
      <c r="AJ101" s="205"/>
      <c r="AK101" s="205"/>
      <c r="AL101" s="205"/>
      <c r="AM101" s="205"/>
      <c r="AN101" s="204">
        <f t="shared" si="0"/>
        <v>0</v>
      </c>
      <c r="AO101" s="205"/>
      <c r="AP101" s="205"/>
      <c r="AQ101" s="76" t="s">
        <v>88</v>
      </c>
      <c r="AR101" s="73"/>
      <c r="AS101" s="77">
        <v>0</v>
      </c>
      <c r="AT101" s="78">
        <f t="shared" si="1"/>
        <v>0</v>
      </c>
      <c r="AU101" s="79">
        <f>'15 - TOPENÍ'!P131</f>
        <v>0</v>
      </c>
      <c r="AV101" s="78">
        <f>'15 - TOPENÍ'!J33</f>
        <v>0</v>
      </c>
      <c r="AW101" s="78">
        <f>'15 - TOPENÍ'!J34</f>
        <v>0</v>
      </c>
      <c r="AX101" s="78">
        <f>'15 - TOPENÍ'!J35</f>
        <v>0</v>
      </c>
      <c r="AY101" s="78">
        <f>'15 - TOPENÍ'!J36</f>
        <v>0</v>
      </c>
      <c r="AZ101" s="78">
        <f>'15 - TOPENÍ'!F33</f>
        <v>0</v>
      </c>
      <c r="BA101" s="78">
        <f>'15 - TOPENÍ'!F34</f>
        <v>0</v>
      </c>
      <c r="BB101" s="78">
        <f>'15 - TOPENÍ'!F35</f>
        <v>0</v>
      </c>
      <c r="BC101" s="78">
        <f>'15 - TOPENÍ'!F36</f>
        <v>0</v>
      </c>
      <c r="BD101" s="80">
        <f>'15 - TOPENÍ'!F37</f>
        <v>0</v>
      </c>
      <c r="BT101" s="81" t="s">
        <v>89</v>
      </c>
      <c r="BV101" s="81" t="s">
        <v>83</v>
      </c>
      <c r="BW101" s="81" t="s">
        <v>107</v>
      </c>
      <c r="BX101" s="81" t="s">
        <v>5</v>
      </c>
      <c r="CL101" s="81" t="s">
        <v>19</v>
      </c>
      <c r="CM101" s="81" t="s">
        <v>89</v>
      </c>
    </row>
    <row r="102" spans="1:91" s="6" customFormat="1" ht="16.5" customHeight="1">
      <c r="A102" s="72" t="s">
        <v>85</v>
      </c>
      <c r="B102" s="73"/>
      <c r="C102" s="74"/>
      <c r="D102" s="181" t="s">
        <v>108</v>
      </c>
      <c r="E102" s="181"/>
      <c r="F102" s="181"/>
      <c r="G102" s="181"/>
      <c r="H102" s="181"/>
      <c r="I102" s="75"/>
      <c r="J102" s="181" t="s">
        <v>109</v>
      </c>
      <c r="K102" s="181"/>
      <c r="L102" s="181"/>
      <c r="M102" s="181"/>
      <c r="N102" s="181"/>
      <c r="O102" s="181"/>
      <c r="P102" s="181"/>
      <c r="Q102" s="181"/>
      <c r="R102" s="181"/>
      <c r="S102" s="181"/>
      <c r="T102" s="181"/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  <c r="AF102" s="181"/>
      <c r="AG102" s="204">
        <f>'18 - ELEKTRO'!J30</f>
        <v>0</v>
      </c>
      <c r="AH102" s="205"/>
      <c r="AI102" s="205"/>
      <c r="AJ102" s="205"/>
      <c r="AK102" s="205"/>
      <c r="AL102" s="205"/>
      <c r="AM102" s="205"/>
      <c r="AN102" s="204">
        <f t="shared" si="0"/>
        <v>0</v>
      </c>
      <c r="AO102" s="205"/>
      <c r="AP102" s="205"/>
      <c r="AQ102" s="76" t="s">
        <v>88</v>
      </c>
      <c r="AR102" s="73"/>
      <c r="AS102" s="77">
        <v>0</v>
      </c>
      <c r="AT102" s="78">
        <f t="shared" si="1"/>
        <v>0</v>
      </c>
      <c r="AU102" s="79">
        <f>'18 - ELEKTRO'!P122</f>
        <v>0</v>
      </c>
      <c r="AV102" s="78">
        <f>'18 - ELEKTRO'!J33</f>
        <v>0</v>
      </c>
      <c r="AW102" s="78">
        <f>'18 - ELEKTRO'!J34</f>
        <v>0</v>
      </c>
      <c r="AX102" s="78">
        <f>'18 - ELEKTRO'!J35</f>
        <v>0</v>
      </c>
      <c r="AY102" s="78">
        <f>'18 - ELEKTRO'!J36</f>
        <v>0</v>
      </c>
      <c r="AZ102" s="78">
        <f>'18 - ELEKTRO'!F33</f>
        <v>0</v>
      </c>
      <c r="BA102" s="78">
        <f>'18 - ELEKTRO'!F34</f>
        <v>0</v>
      </c>
      <c r="BB102" s="78">
        <f>'18 - ELEKTRO'!F35</f>
        <v>0</v>
      </c>
      <c r="BC102" s="78">
        <f>'18 - ELEKTRO'!F36</f>
        <v>0</v>
      </c>
      <c r="BD102" s="80">
        <f>'18 - ELEKTRO'!F37</f>
        <v>0</v>
      </c>
      <c r="BT102" s="81" t="s">
        <v>89</v>
      </c>
      <c r="BV102" s="81" t="s">
        <v>83</v>
      </c>
      <c r="BW102" s="81" t="s">
        <v>110</v>
      </c>
      <c r="BX102" s="81" t="s">
        <v>5</v>
      </c>
      <c r="CL102" s="81" t="s">
        <v>19</v>
      </c>
      <c r="CM102" s="81" t="s">
        <v>89</v>
      </c>
    </row>
    <row r="103" spans="1:91" s="6" customFormat="1" ht="16.5" customHeight="1">
      <c r="A103" s="72" t="s">
        <v>85</v>
      </c>
      <c r="B103" s="73"/>
      <c r="C103" s="74"/>
      <c r="D103" s="181" t="s">
        <v>111</v>
      </c>
      <c r="E103" s="181"/>
      <c r="F103" s="181"/>
      <c r="G103" s="181"/>
      <c r="H103" s="181"/>
      <c r="I103" s="75"/>
      <c r="J103" s="181" t="s">
        <v>112</v>
      </c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  <c r="AF103" s="181"/>
      <c r="AG103" s="204">
        <f>'19 - FOTOVOLTAIKA'!J30</f>
        <v>0</v>
      </c>
      <c r="AH103" s="205"/>
      <c r="AI103" s="205"/>
      <c r="AJ103" s="205"/>
      <c r="AK103" s="205"/>
      <c r="AL103" s="205"/>
      <c r="AM103" s="205"/>
      <c r="AN103" s="204">
        <f t="shared" si="0"/>
        <v>0</v>
      </c>
      <c r="AO103" s="205"/>
      <c r="AP103" s="205"/>
      <c r="AQ103" s="76" t="s">
        <v>88</v>
      </c>
      <c r="AR103" s="73"/>
      <c r="AS103" s="77">
        <v>0</v>
      </c>
      <c r="AT103" s="78">
        <f t="shared" si="1"/>
        <v>0</v>
      </c>
      <c r="AU103" s="79">
        <f>'19 - FOTOVOLTAIKA'!P118</f>
        <v>0</v>
      </c>
      <c r="AV103" s="78">
        <f>'19 - FOTOVOLTAIKA'!J33</f>
        <v>0</v>
      </c>
      <c r="AW103" s="78">
        <f>'19 - FOTOVOLTAIKA'!J34</f>
        <v>0</v>
      </c>
      <c r="AX103" s="78">
        <f>'19 - FOTOVOLTAIKA'!J35</f>
        <v>0</v>
      </c>
      <c r="AY103" s="78">
        <f>'19 - FOTOVOLTAIKA'!J36</f>
        <v>0</v>
      </c>
      <c r="AZ103" s="78">
        <f>'19 - FOTOVOLTAIKA'!F33</f>
        <v>0</v>
      </c>
      <c r="BA103" s="78">
        <f>'19 - FOTOVOLTAIKA'!F34</f>
        <v>0</v>
      </c>
      <c r="BB103" s="78">
        <f>'19 - FOTOVOLTAIKA'!F35</f>
        <v>0</v>
      </c>
      <c r="BC103" s="78">
        <f>'19 - FOTOVOLTAIKA'!F36</f>
        <v>0</v>
      </c>
      <c r="BD103" s="80">
        <f>'19 - FOTOVOLTAIKA'!F37</f>
        <v>0</v>
      </c>
      <c r="BT103" s="81" t="s">
        <v>89</v>
      </c>
      <c r="BV103" s="81" t="s">
        <v>83</v>
      </c>
      <c r="BW103" s="81" t="s">
        <v>113</v>
      </c>
      <c r="BX103" s="81" t="s">
        <v>5</v>
      </c>
      <c r="CL103" s="81" t="s">
        <v>1</v>
      </c>
      <c r="CM103" s="81" t="s">
        <v>114</v>
      </c>
    </row>
    <row r="104" spans="1:91" s="6" customFormat="1" ht="16.5" customHeight="1">
      <c r="A104" s="72" t="s">
        <v>85</v>
      </c>
      <c r="B104" s="73"/>
      <c r="C104" s="74"/>
      <c r="D104" s="181" t="s">
        <v>115</v>
      </c>
      <c r="E104" s="181"/>
      <c r="F104" s="181"/>
      <c r="G104" s="181"/>
      <c r="H104" s="181"/>
      <c r="I104" s="75"/>
      <c r="J104" s="181" t="s">
        <v>116</v>
      </c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1"/>
      <c r="V104" s="181"/>
      <c r="W104" s="181"/>
      <c r="X104" s="181"/>
      <c r="Y104" s="181"/>
      <c r="Z104" s="181"/>
      <c r="AA104" s="181"/>
      <c r="AB104" s="181"/>
      <c r="AC104" s="181"/>
      <c r="AD104" s="181"/>
      <c r="AE104" s="181"/>
      <c r="AF104" s="181"/>
      <c r="AG104" s="204">
        <f>'30 - PŘÍPOJKY-PLOT-HTÚ'!J30</f>
        <v>0</v>
      </c>
      <c r="AH104" s="205"/>
      <c r="AI104" s="205"/>
      <c r="AJ104" s="205"/>
      <c r="AK104" s="205"/>
      <c r="AL104" s="205"/>
      <c r="AM104" s="205"/>
      <c r="AN104" s="204">
        <f t="shared" si="0"/>
        <v>0</v>
      </c>
      <c r="AO104" s="205"/>
      <c r="AP104" s="205"/>
      <c r="AQ104" s="76" t="s">
        <v>88</v>
      </c>
      <c r="AR104" s="73"/>
      <c r="AS104" s="77">
        <v>0</v>
      </c>
      <c r="AT104" s="78">
        <f t="shared" si="1"/>
        <v>0</v>
      </c>
      <c r="AU104" s="79">
        <f>'30 - PŘÍPOJKY-PLOT-HTÚ'!P132</f>
        <v>0</v>
      </c>
      <c r="AV104" s="78">
        <f>'30 - PŘÍPOJKY-PLOT-HTÚ'!J33</f>
        <v>0</v>
      </c>
      <c r="AW104" s="78">
        <f>'30 - PŘÍPOJKY-PLOT-HTÚ'!J34</f>
        <v>0</v>
      </c>
      <c r="AX104" s="78">
        <f>'30 - PŘÍPOJKY-PLOT-HTÚ'!J35</f>
        <v>0</v>
      </c>
      <c r="AY104" s="78">
        <f>'30 - PŘÍPOJKY-PLOT-HTÚ'!J36</f>
        <v>0</v>
      </c>
      <c r="AZ104" s="78">
        <f>'30 - PŘÍPOJKY-PLOT-HTÚ'!F33</f>
        <v>0</v>
      </c>
      <c r="BA104" s="78">
        <f>'30 - PŘÍPOJKY-PLOT-HTÚ'!F34</f>
        <v>0</v>
      </c>
      <c r="BB104" s="78">
        <f>'30 - PŘÍPOJKY-PLOT-HTÚ'!F35</f>
        <v>0</v>
      </c>
      <c r="BC104" s="78">
        <f>'30 - PŘÍPOJKY-PLOT-HTÚ'!F36</f>
        <v>0</v>
      </c>
      <c r="BD104" s="80">
        <f>'30 - PŘÍPOJKY-PLOT-HTÚ'!F37</f>
        <v>0</v>
      </c>
      <c r="BT104" s="81" t="s">
        <v>89</v>
      </c>
      <c r="BV104" s="81" t="s">
        <v>83</v>
      </c>
      <c r="BW104" s="81" t="s">
        <v>117</v>
      </c>
      <c r="BX104" s="81" t="s">
        <v>5</v>
      </c>
      <c r="CL104" s="81" t="s">
        <v>19</v>
      </c>
      <c r="CM104" s="81" t="s">
        <v>89</v>
      </c>
    </row>
    <row r="105" spans="1:91" s="6" customFormat="1" ht="16.5" customHeight="1">
      <c r="A105" s="72" t="s">
        <v>85</v>
      </c>
      <c r="B105" s="73"/>
      <c r="C105" s="74"/>
      <c r="D105" s="181" t="s">
        <v>118</v>
      </c>
      <c r="E105" s="181"/>
      <c r="F105" s="181"/>
      <c r="G105" s="181"/>
      <c r="H105" s="181"/>
      <c r="I105" s="75"/>
      <c r="J105" s="181" t="s">
        <v>119</v>
      </c>
      <c r="K105" s="181"/>
      <c r="L105" s="181"/>
      <c r="M105" s="181"/>
      <c r="N105" s="181"/>
      <c r="O105" s="181"/>
      <c r="P105" s="181"/>
      <c r="Q105" s="181"/>
      <c r="R105" s="181"/>
      <c r="S105" s="181"/>
      <c r="T105" s="181"/>
      <c r="U105" s="181"/>
      <c r="V105" s="181"/>
      <c r="W105" s="181"/>
      <c r="X105" s="181"/>
      <c r="Y105" s="181"/>
      <c r="Z105" s="181"/>
      <c r="AA105" s="181"/>
      <c r="AB105" s="181"/>
      <c r="AC105" s="181"/>
      <c r="AD105" s="181"/>
      <c r="AE105" s="181"/>
      <c r="AF105" s="181"/>
      <c r="AG105" s="204">
        <f>'90 - VON'!J30</f>
        <v>0</v>
      </c>
      <c r="AH105" s="205"/>
      <c r="AI105" s="205"/>
      <c r="AJ105" s="205"/>
      <c r="AK105" s="205"/>
      <c r="AL105" s="205"/>
      <c r="AM105" s="205"/>
      <c r="AN105" s="204">
        <f t="shared" si="0"/>
        <v>0</v>
      </c>
      <c r="AO105" s="205"/>
      <c r="AP105" s="205"/>
      <c r="AQ105" s="76" t="s">
        <v>88</v>
      </c>
      <c r="AR105" s="73"/>
      <c r="AS105" s="82">
        <v>0</v>
      </c>
      <c r="AT105" s="83">
        <f t="shared" si="1"/>
        <v>0</v>
      </c>
      <c r="AU105" s="84">
        <f>'90 - VON'!P121</f>
        <v>0</v>
      </c>
      <c r="AV105" s="83">
        <f>'90 - VON'!J33</f>
        <v>0</v>
      </c>
      <c r="AW105" s="83">
        <f>'90 - VON'!J34</f>
        <v>0</v>
      </c>
      <c r="AX105" s="83">
        <f>'90 - VON'!J35</f>
        <v>0</v>
      </c>
      <c r="AY105" s="83">
        <f>'90 - VON'!J36</f>
        <v>0</v>
      </c>
      <c r="AZ105" s="83">
        <f>'90 - VON'!F33</f>
        <v>0</v>
      </c>
      <c r="BA105" s="83">
        <f>'90 - VON'!F34</f>
        <v>0</v>
      </c>
      <c r="BB105" s="83">
        <f>'90 - VON'!F35</f>
        <v>0</v>
      </c>
      <c r="BC105" s="83">
        <f>'90 - VON'!F36</f>
        <v>0</v>
      </c>
      <c r="BD105" s="85">
        <f>'90 - VON'!F37</f>
        <v>0</v>
      </c>
      <c r="BT105" s="81" t="s">
        <v>89</v>
      </c>
      <c r="BV105" s="81" t="s">
        <v>83</v>
      </c>
      <c r="BW105" s="81" t="s">
        <v>120</v>
      </c>
      <c r="BX105" s="81" t="s">
        <v>5</v>
      </c>
      <c r="CL105" s="81" t="s">
        <v>19</v>
      </c>
      <c r="CM105" s="81" t="s">
        <v>89</v>
      </c>
    </row>
    <row r="106" spans="1:91" s="1" customFormat="1" ht="16.5" customHeight="1">
      <c r="B106" s="30"/>
      <c r="AR106" s="30"/>
    </row>
    <row r="107" spans="1:91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30"/>
    </row>
  </sheetData>
  <sheetProtection algorithmName="SHA-512" hashValue="jxEs8b8tmqEL0DZSYbdxiSm14VKx3inocu8waxRj7xfrFL+THfM6N+MHPanWosxdki8fAzcpLMgQb2Qe0MoOFw==" saltValue="UjI/gVqitGJZtfNTu8njlh9izz1yMHFz5r5shc/jQJmdhTktL7LzYgKIiq3kFVYb1HijrbrrMJXPUO7hxeV9tg==" spinCount="100000" sheet="1" objects="1" scenarios="1" formatColumns="0" formatRows="0"/>
  <mergeCells count="82">
    <mergeCell ref="AN105:AP105"/>
    <mergeCell ref="AG105:AM105"/>
    <mergeCell ref="AG94:AM94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1 - BOURÁNÍ'!C2" display="/" xr:uid="{00000000-0004-0000-0000-000000000000}"/>
    <hyperlink ref="A96" location="'03 - HRUBÁ STAVBA'!C2" display="/" xr:uid="{00000000-0004-0000-0000-000001000000}"/>
    <hyperlink ref="A97" location="'04 - PODLAHY-POVRCHY'!C2" display="/" xr:uid="{00000000-0004-0000-0000-000002000000}"/>
    <hyperlink ref="A98" location="'07 - DVEŘE-OKNA'!C2" display="/" xr:uid="{00000000-0004-0000-0000-000003000000}"/>
    <hyperlink ref="A99" location="'08 - NÁBYTEK'!C2" display="/" xr:uid="{00000000-0004-0000-0000-000004000000}"/>
    <hyperlink ref="A100" location="'12 - ZTI-VODA-KAN-ZAŘ-VZT'!C2" display="/" xr:uid="{00000000-0004-0000-0000-000005000000}"/>
    <hyperlink ref="A101" location="'15 - TOPENÍ'!C2" display="/" xr:uid="{00000000-0004-0000-0000-000006000000}"/>
    <hyperlink ref="A102" location="'18 - ELEKTRO'!C2" display="/" xr:uid="{00000000-0004-0000-0000-000007000000}"/>
    <hyperlink ref="A103" location="'19 - FOTOVOLTAIKA'!C2" display="/" xr:uid="{00000000-0004-0000-0000-000008000000}"/>
    <hyperlink ref="A104" location="'30 - PŘÍPOJKY-PLOT-HTÚ'!C2" display="/" xr:uid="{00000000-0004-0000-0000-000009000000}"/>
    <hyperlink ref="A105" location="'90 - VON'!C2" display="/" xr:uid="{00000000-0004-0000-0000-00000A000000}"/>
  </hyperlinks>
  <pageMargins left="0.39370078740157483" right="0.39370078740157483" top="0.59055118110236227" bottom="0.98425196850393704" header="0.39370078740157483" footer="0.39370078740157483"/>
  <pageSetup paperSize="9" fitToHeight="100" orientation="landscape" r:id="rId1"/>
  <headerFooter>
    <oddFooter>&amp;L&amp;F
&amp;A&amp;C27.03.2025
Stránkování ZADÁNÍ  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2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113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114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1765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ROUND(J118,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ROUND((SUM(BE118:BE141)),  2)</f>
        <v>0</v>
      </c>
      <c r="I33" s="90">
        <v>0.21</v>
      </c>
      <c r="J33" s="89">
        <f>ROUND(((SUM(BE118:BE141))*I33),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ROUND((SUM(BF118:BF141)),  2)</f>
        <v>0</v>
      </c>
      <c r="I34" s="90">
        <v>0.12</v>
      </c>
      <c r="J34" s="89">
        <f>ROUND(((SUM(BF118:BF141))*I34),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ROUND((SUM(BG118:BG141)),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ROUND((SUM(BH118:BH141)),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ROUND((SUM(BI118:BI141)),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19 - FOTOVOLTAIKA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J118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1326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1518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149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17" t="str">
        <f>E7</f>
        <v>CERMNA-462</v>
      </c>
      <c r="F108" s="218"/>
      <c r="G108" s="218"/>
      <c r="H108" s="218"/>
      <c r="L108" s="30"/>
    </row>
    <row r="109" spans="2:12" s="1" customFormat="1" ht="12" customHeight="1">
      <c r="B109" s="30"/>
      <c r="C109" s="25" t="s">
        <v>122</v>
      </c>
      <c r="L109" s="30"/>
    </row>
    <row r="110" spans="2:12" s="1" customFormat="1" ht="16.5" customHeight="1">
      <c r="B110" s="30"/>
      <c r="E110" s="183" t="str">
        <f>E9</f>
        <v>19 - FOTOVOLTAIKA</v>
      </c>
      <c r="F110" s="219"/>
      <c r="G110" s="219"/>
      <c r="H110" s="219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21</v>
      </c>
      <c r="F112" s="23" t="str">
        <f>F12</f>
        <v>Dolní Čermná</v>
      </c>
      <c r="I112" s="25" t="s">
        <v>23</v>
      </c>
      <c r="J112" s="50" t="str">
        <f>IF(J12="","",J12)</f>
        <v>27. 3. 2025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25</v>
      </c>
      <c r="F114" s="23" t="str">
        <f>E15</f>
        <v>Dětský domov Dolní Čermná</v>
      </c>
      <c r="I114" s="25" t="s">
        <v>32</v>
      </c>
      <c r="J114" s="28" t="str">
        <f>E21</f>
        <v>vs-studio s.r.o.</v>
      </c>
      <c r="L114" s="30"/>
    </row>
    <row r="115" spans="2:65" s="1" customFormat="1" ht="15.2" customHeight="1">
      <c r="B115" s="30"/>
      <c r="C115" s="25" t="s">
        <v>30</v>
      </c>
      <c r="F115" s="23" t="str">
        <f>IF(E18="","",E18)</f>
        <v>Vyplň údaj</v>
      </c>
      <c r="I115" s="25" t="s">
        <v>36</v>
      </c>
      <c r="J115" s="28" t="str">
        <f>E24</f>
        <v>Jaroslav Klíma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150</v>
      </c>
      <c r="D117" s="112" t="s">
        <v>66</v>
      </c>
      <c r="E117" s="112" t="s">
        <v>62</v>
      </c>
      <c r="F117" s="112" t="s">
        <v>63</v>
      </c>
      <c r="G117" s="112" t="s">
        <v>151</v>
      </c>
      <c r="H117" s="112" t="s">
        <v>152</v>
      </c>
      <c r="I117" s="112" t="s">
        <v>153</v>
      </c>
      <c r="J117" s="112" t="s">
        <v>126</v>
      </c>
      <c r="K117" s="113" t="s">
        <v>154</v>
      </c>
      <c r="L117" s="110"/>
      <c r="M117" s="57" t="s">
        <v>1</v>
      </c>
      <c r="N117" s="58" t="s">
        <v>45</v>
      </c>
      <c r="O117" s="58" t="s">
        <v>155</v>
      </c>
      <c r="P117" s="58" t="s">
        <v>156</v>
      </c>
      <c r="Q117" s="58" t="s">
        <v>157</v>
      </c>
      <c r="R117" s="58" t="s">
        <v>158</v>
      </c>
      <c r="S117" s="58" t="s">
        <v>159</v>
      </c>
      <c r="T117" s="59" t="s">
        <v>160</v>
      </c>
    </row>
    <row r="118" spans="2:65" s="1" customFormat="1" ht="22.9" customHeight="1">
      <c r="B118" s="30"/>
      <c r="C118" s="62" t="s">
        <v>161</v>
      </c>
      <c r="J118" s="114">
        <f>BK118</f>
        <v>0</v>
      </c>
      <c r="L118" s="30"/>
      <c r="M118" s="60"/>
      <c r="N118" s="51"/>
      <c r="O118" s="51"/>
      <c r="P118" s="115">
        <f>P119</f>
        <v>0</v>
      </c>
      <c r="Q118" s="51"/>
      <c r="R118" s="115">
        <f>R119</f>
        <v>0</v>
      </c>
      <c r="S118" s="51"/>
      <c r="T118" s="116">
        <f>T119</f>
        <v>0</v>
      </c>
      <c r="AT118" s="15" t="s">
        <v>80</v>
      </c>
      <c r="AU118" s="15" t="s">
        <v>128</v>
      </c>
      <c r="BK118" s="117">
        <f>BK119</f>
        <v>0</v>
      </c>
    </row>
    <row r="119" spans="2:65" s="11" customFormat="1" ht="25.9" customHeight="1">
      <c r="B119" s="118"/>
      <c r="D119" s="119" t="s">
        <v>80</v>
      </c>
      <c r="E119" s="120" t="s">
        <v>536</v>
      </c>
      <c r="F119" s="120" t="s">
        <v>1511</v>
      </c>
      <c r="I119" s="121"/>
      <c r="J119" s="122">
        <f>BK119</f>
        <v>0</v>
      </c>
      <c r="L119" s="118"/>
      <c r="M119" s="123"/>
      <c r="P119" s="124">
        <f>P120</f>
        <v>0</v>
      </c>
      <c r="R119" s="124">
        <f>R120</f>
        <v>0</v>
      </c>
      <c r="T119" s="125">
        <f>T120</f>
        <v>0</v>
      </c>
      <c r="AR119" s="119" t="s">
        <v>180</v>
      </c>
      <c r="AT119" s="126" t="s">
        <v>80</v>
      </c>
      <c r="AU119" s="126" t="s">
        <v>81</v>
      </c>
      <c r="AY119" s="119" t="s">
        <v>164</v>
      </c>
      <c r="BK119" s="127">
        <f>BK120</f>
        <v>0</v>
      </c>
    </row>
    <row r="120" spans="2:65" s="11" customFormat="1" ht="22.9" customHeight="1">
      <c r="B120" s="118"/>
      <c r="D120" s="119" t="s">
        <v>80</v>
      </c>
      <c r="E120" s="128" t="s">
        <v>1729</v>
      </c>
      <c r="F120" s="128" t="s">
        <v>1730</v>
      </c>
      <c r="I120" s="121"/>
      <c r="J120" s="129">
        <f>BK120</f>
        <v>0</v>
      </c>
      <c r="L120" s="118"/>
      <c r="M120" s="123"/>
      <c r="P120" s="124">
        <f>SUM(P121:P141)</f>
        <v>0</v>
      </c>
      <c r="R120" s="124">
        <f>SUM(R121:R141)</f>
        <v>0</v>
      </c>
      <c r="T120" s="125">
        <f>SUM(T121:T141)</f>
        <v>0</v>
      </c>
      <c r="AR120" s="119" t="s">
        <v>180</v>
      </c>
      <c r="AT120" s="126" t="s">
        <v>80</v>
      </c>
      <c r="AU120" s="126" t="s">
        <v>89</v>
      </c>
      <c r="AY120" s="119" t="s">
        <v>164</v>
      </c>
      <c r="BK120" s="127">
        <f>SUM(BK121:BK141)</f>
        <v>0</v>
      </c>
    </row>
    <row r="121" spans="2:65" s="1" customFormat="1" ht="16.5" customHeight="1">
      <c r="B121" s="30"/>
      <c r="C121" s="130" t="s">
        <v>89</v>
      </c>
      <c r="D121" s="131" t="s">
        <v>167</v>
      </c>
      <c r="E121" s="132" t="s">
        <v>1766</v>
      </c>
      <c r="F121" s="133" t="s">
        <v>1767</v>
      </c>
      <c r="G121" s="134" t="s">
        <v>347</v>
      </c>
      <c r="H121" s="135">
        <v>1</v>
      </c>
      <c r="I121" s="136"/>
      <c r="J121" s="137">
        <f t="shared" ref="J121:J141" si="0">ROUND(I121*H121,2)</f>
        <v>0</v>
      </c>
      <c r="K121" s="133" t="s">
        <v>325</v>
      </c>
      <c r="L121" s="30"/>
      <c r="M121" s="138" t="s">
        <v>1</v>
      </c>
      <c r="N121" s="139" t="s">
        <v>46</v>
      </c>
      <c r="P121" s="140">
        <f t="shared" ref="P121:P141" si="1">O121*H121</f>
        <v>0</v>
      </c>
      <c r="Q121" s="140">
        <v>0</v>
      </c>
      <c r="R121" s="140">
        <f t="shared" ref="R121:R141" si="2">Q121*H121</f>
        <v>0</v>
      </c>
      <c r="S121" s="140">
        <v>0</v>
      </c>
      <c r="T121" s="141">
        <f t="shared" ref="T121:T141" si="3">S121*H121</f>
        <v>0</v>
      </c>
      <c r="AR121" s="142" t="s">
        <v>498</v>
      </c>
      <c r="AT121" s="142" t="s">
        <v>167</v>
      </c>
      <c r="AU121" s="142" t="s">
        <v>114</v>
      </c>
      <c r="AY121" s="15" t="s">
        <v>164</v>
      </c>
      <c r="BE121" s="143">
        <f t="shared" ref="BE121:BE141" si="4">IF(N121="základní",J121,0)</f>
        <v>0</v>
      </c>
      <c r="BF121" s="143">
        <f t="shared" ref="BF121:BF141" si="5">IF(N121="snížená",J121,0)</f>
        <v>0</v>
      </c>
      <c r="BG121" s="143">
        <f t="shared" ref="BG121:BG141" si="6">IF(N121="zákl. přenesená",J121,0)</f>
        <v>0</v>
      </c>
      <c r="BH121" s="143">
        <f t="shared" ref="BH121:BH141" si="7">IF(N121="sníž. přenesená",J121,0)</f>
        <v>0</v>
      </c>
      <c r="BI121" s="143">
        <f t="shared" ref="BI121:BI141" si="8">IF(N121="nulová",J121,0)</f>
        <v>0</v>
      </c>
      <c r="BJ121" s="15" t="s">
        <v>89</v>
      </c>
      <c r="BK121" s="143">
        <f t="shared" ref="BK121:BK141" si="9">ROUND(I121*H121,2)</f>
        <v>0</v>
      </c>
      <c r="BL121" s="15" t="s">
        <v>498</v>
      </c>
      <c r="BM121" s="142" t="s">
        <v>114</v>
      </c>
    </row>
    <row r="122" spans="2:65" s="1" customFormat="1" ht="16.5" customHeight="1">
      <c r="B122" s="30"/>
      <c r="C122" s="130" t="s">
        <v>114</v>
      </c>
      <c r="D122" s="131" t="s">
        <v>167</v>
      </c>
      <c r="E122" s="132" t="s">
        <v>1768</v>
      </c>
      <c r="F122" s="133" t="s">
        <v>1769</v>
      </c>
      <c r="G122" s="134" t="s">
        <v>347</v>
      </c>
      <c r="H122" s="135">
        <v>22</v>
      </c>
      <c r="I122" s="136"/>
      <c r="J122" s="137">
        <f t="shared" si="0"/>
        <v>0</v>
      </c>
      <c r="K122" s="133" t="s">
        <v>325</v>
      </c>
      <c r="L122" s="30"/>
      <c r="M122" s="138" t="s">
        <v>1</v>
      </c>
      <c r="N122" s="139" t="s">
        <v>46</v>
      </c>
      <c r="P122" s="140">
        <f t="shared" si="1"/>
        <v>0</v>
      </c>
      <c r="Q122" s="140">
        <v>0</v>
      </c>
      <c r="R122" s="140">
        <f t="shared" si="2"/>
        <v>0</v>
      </c>
      <c r="S122" s="140">
        <v>0</v>
      </c>
      <c r="T122" s="141">
        <f t="shared" si="3"/>
        <v>0</v>
      </c>
      <c r="AR122" s="142" t="s">
        <v>498</v>
      </c>
      <c r="AT122" s="142" t="s">
        <v>167</v>
      </c>
      <c r="AU122" s="142" t="s">
        <v>114</v>
      </c>
      <c r="AY122" s="15" t="s">
        <v>164</v>
      </c>
      <c r="BE122" s="143">
        <f t="shared" si="4"/>
        <v>0</v>
      </c>
      <c r="BF122" s="143">
        <f t="shared" si="5"/>
        <v>0</v>
      </c>
      <c r="BG122" s="143">
        <f t="shared" si="6"/>
        <v>0</v>
      </c>
      <c r="BH122" s="143">
        <f t="shared" si="7"/>
        <v>0</v>
      </c>
      <c r="BI122" s="143">
        <f t="shared" si="8"/>
        <v>0</v>
      </c>
      <c r="BJ122" s="15" t="s">
        <v>89</v>
      </c>
      <c r="BK122" s="143">
        <f t="shared" si="9"/>
        <v>0</v>
      </c>
      <c r="BL122" s="15" t="s">
        <v>498</v>
      </c>
      <c r="BM122" s="142" t="s">
        <v>172</v>
      </c>
    </row>
    <row r="123" spans="2:65" s="1" customFormat="1" ht="16.5" customHeight="1">
      <c r="B123" s="30"/>
      <c r="C123" s="130" t="s">
        <v>180</v>
      </c>
      <c r="D123" s="131" t="s">
        <v>167</v>
      </c>
      <c r="E123" s="132" t="s">
        <v>1770</v>
      </c>
      <c r="F123" s="133" t="s">
        <v>1771</v>
      </c>
      <c r="G123" s="134" t="s">
        <v>347</v>
      </c>
      <c r="H123" s="135">
        <v>2</v>
      </c>
      <c r="I123" s="136"/>
      <c r="J123" s="137">
        <f t="shared" si="0"/>
        <v>0</v>
      </c>
      <c r="K123" s="133" t="s">
        <v>325</v>
      </c>
      <c r="L123" s="30"/>
      <c r="M123" s="138" t="s">
        <v>1</v>
      </c>
      <c r="N123" s="139" t="s">
        <v>46</v>
      </c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AR123" s="142" t="s">
        <v>498</v>
      </c>
      <c r="AT123" s="142" t="s">
        <v>167</v>
      </c>
      <c r="AU123" s="142" t="s">
        <v>114</v>
      </c>
      <c r="AY123" s="15" t="s">
        <v>164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5" t="s">
        <v>89</v>
      </c>
      <c r="BK123" s="143">
        <f t="shared" si="9"/>
        <v>0</v>
      </c>
      <c r="BL123" s="15" t="s">
        <v>498</v>
      </c>
      <c r="BM123" s="142" t="s">
        <v>192</v>
      </c>
    </row>
    <row r="124" spans="2:65" s="1" customFormat="1" ht="16.5" customHeight="1">
      <c r="B124" s="30"/>
      <c r="C124" s="130" t="s">
        <v>172</v>
      </c>
      <c r="D124" s="131" t="s">
        <v>167</v>
      </c>
      <c r="E124" s="132" t="s">
        <v>1772</v>
      </c>
      <c r="F124" s="133" t="s">
        <v>1773</v>
      </c>
      <c r="G124" s="134" t="s">
        <v>347</v>
      </c>
      <c r="H124" s="135">
        <v>1</v>
      </c>
      <c r="I124" s="136"/>
      <c r="J124" s="137">
        <f t="shared" si="0"/>
        <v>0</v>
      </c>
      <c r="K124" s="133" t="s">
        <v>325</v>
      </c>
      <c r="L124" s="30"/>
      <c r="M124" s="138" t="s">
        <v>1</v>
      </c>
      <c r="N124" s="139" t="s">
        <v>46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498</v>
      </c>
      <c r="AT124" s="142" t="s">
        <v>167</v>
      </c>
      <c r="AU124" s="142" t="s">
        <v>114</v>
      </c>
      <c r="AY124" s="15" t="s">
        <v>164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5" t="s">
        <v>89</v>
      </c>
      <c r="BK124" s="143">
        <f t="shared" si="9"/>
        <v>0</v>
      </c>
      <c r="BL124" s="15" t="s">
        <v>498</v>
      </c>
      <c r="BM124" s="142" t="s">
        <v>203</v>
      </c>
    </row>
    <row r="125" spans="2:65" s="1" customFormat="1" ht="16.5" customHeight="1">
      <c r="B125" s="30"/>
      <c r="C125" s="130" t="s">
        <v>187</v>
      </c>
      <c r="D125" s="131" t="s">
        <v>167</v>
      </c>
      <c r="E125" s="132" t="s">
        <v>1774</v>
      </c>
      <c r="F125" s="133" t="s">
        <v>1775</v>
      </c>
      <c r="G125" s="134" t="s">
        <v>347</v>
      </c>
      <c r="H125" s="135">
        <v>1</v>
      </c>
      <c r="I125" s="136"/>
      <c r="J125" s="137">
        <f t="shared" si="0"/>
        <v>0</v>
      </c>
      <c r="K125" s="133" t="s">
        <v>325</v>
      </c>
      <c r="L125" s="30"/>
      <c r="M125" s="138" t="s">
        <v>1</v>
      </c>
      <c r="N125" s="139" t="s">
        <v>46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498</v>
      </c>
      <c r="AT125" s="142" t="s">
        <v>167</v>
      </c>
      <c r="AU125" s="142" t="s">
        <v>114</v>
      </c>
      <c r="AY125" s="15" t="s">
        <v>164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5" t="s">
        <v>89</v>
      </c>
      <c r="BK125" s="143">
        <f t="shared" si="9"/>
        <v>0</v>
      </c>
      <c r="BL125" s="15" t="s">
        <v>498</v>
      </c>
      <c r="BM125" s="142" t="s">
        <v>212</v>
      </c>
    </row>
    <row r="126" spans="2:65" s="1" customFormat="1" ht="16.5" customHeight="1">
      <c r="B126" s="30"/>
      <c r="C126" s="130" t="s">
        <v>192</v>
      </c>
      <c r="D126" s="131" t="s">
        <v>167</v>
      </c>
      <c r="E126" s="132" t="s">
        <v>1776</v>
      </c>
      <c r="F126" s="133" t="s">
        <v>1777</v>
      </c>
      <c r="G126" s="134" t="s">
        <v>347</v>
      </c>
      <c r="H126" s="135">
        <v>22</v>
      </c>
      <c r="I126" s="136"/>
      <c r="J126" s="137">
        <f t="shared" si="0"/>
        <v>0</v>
      </c>
      <c r="K126" s="133" t="s">
        <v>325</v>
      </c>
      <c r="L126" s="30"/>
      <c r="M126" s="138" t="s">
        <v>1</v>
      </c>
      <c r="N126" s="139" t="s">
        <v>46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498</v>
      </c>
      <c r="AT126" s="142" t="s">
        <v>167</v>
      </c>
      <c r="AU126" s="142" t="s">
        <v>114</v>
      </c>
      <c r="AY126" s="15" t="s">
        <v>164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5" t="s">
        <v>89</v>
      </c>
      <c r="BK126" s="143">
        <f t="shared" si="9"/>
        <v>0</v>
      </c>
      <c r="BL126" s="15" t="s">
        <v>498</v>
      </c>
      <c r="BM126" s="142" t="s">
        <v>8</v>
      </c>
    </row>
    <row r="127" spans="2:65" s="1" customFormat="1" ht="24.2" customHeight="1">
      <c r="B127" s="30"/>
      <c r="C127" s="130" t="s">
        <v>198</v>
      </c>
      <c r="D127" s="131" t="s">
        <v>167</v>
      </c>
      <c r="E127" s="132" t="s">
        <v>1778</v>
      </c>
      <c r="F127" s="133" t="s">
        <v>1779</v>
      </c>
      <c r="G127" s="134" t="s">
        <v>347</v>
      </c>
      <c r="H127" s="135">
        <v>1</v>
      </c>
      <c r="I127" s="136"/>
      <c r="J127" s="137">
        <f t="shared" si="0"/>
        <v>0</v>
      </c>
      <c r="K127" s="133" t="s">
        <v>325</v>
      </c>
      <c r="L127" s="30"/>
      <c r="M127" s="138" t="s">
        <v>1</v>
      </c>
      <c r="N127" s="139" t="s">
        <v>46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498</v>
      </c>
      <c r="AT127" s="142" t="s">
        <v>167</v>
      </c>
      <c r="AU127" s="142" t="s">
        <v>114</v>
      </c>
      <c r="AY127" s="15" t="s">
        <v>164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5" t="s">
        <v>89</v>
      </c>
      <c r="BK127" s="143">
        <f t="shared" si="9"/>
        <v>0</v>
      </c>
      <c r="BL127" s="15" t="s">
        <v>498</v>
      </c>
      <c r="BM127" s="142" t="s">
        <v>236</v>
      </c>
    </row>
    <row r="128" spans="2:65" s="1" customFormat="1" ht="16.5" customHeight="1">
      <c r="B128" s="30"/>
      <c r="C128" s="130" t="s">
        <v>203</v>
      </c>
      <c r="D128" s="131" t="s">
        <v>167</v>
      </c>
      <c r="E128" s="132" t="s">
        <v>1780</v>
      </c>
      <c r="F128" s="133" t="s">
        <v>1781</v>
      </c>
      <c r="G128" s="134" t="s">
        <v>347</v>
      </c>
      <c r="H128" s="135">
        <v>1</v>
      </c>
      <c r="I128" s="136"/>
      <c r="J128" s="137">
        <f t="shared" si="0"/>
        <v>0</v>
      </c>
      <c r="K128" s="133" t="s">
        <v>325</v>
      </c>
      <c r="L128" s="30"/>
      <c r="M128" s="138" t="s">
        <v>1</v>
      </c>
      <c r="N128" s="139" t="s">
        <v>46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498</v>
      </c>
      <c r="AT128" s="142" t="s">
        <v>167</v>
      </c>
      <c r="AU128" s="142" t="s">
        <v>114</v>
      </c>
      <c r="AY128" s="15" t="s">
        <v>164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5" t="s">
        <v>89</v>
      </c>
      <c r="BK128" s="143">
        <f t="shared" si="9"/>
        <v>0</v>
      </c>
      <c r="BL128" s="15" t="s">
        <v>498</v>
      </c>
      <c r="BM128" s="142" t="s">
        <v>245</v>
      </c>
    </row>
    <row r="129" spans="2:65" s="1" customFormat="1" ht="16.5" customHeight="1">
      <c r="B129" s="30"/>
      <c r="C129" s="130" t="s">
        <v>165</v>
      </c>
      <c r="D129" s="131" t="s">
        <v>167</v>
      </c>
      <c r="E129" s="132" t="s">
        <v>1782</v>
      </c>
      <c r="F129" s="133" t="s">
        <v>1783</v>
      </c>
      <c r="G129" s="134" t="s">
        <v>347</v>
      </c>
      <c r="H129" s="135">
        <v>1</v>
      </c>
      <c r="I129" s="136"/>
      <c r="J129" s="137">
        <f t="shared" si="0"/>
        <v>0</v>
      </c>
      <c r="K129" s="133" t="s">
        <v>325</v>
      </c>
      <c r="L129" s="30"/>
      <c r="M129" s="138" t="s">
        <v>1</v>
      </c>
      <c r="N129" s="139" t="s">
        <v>46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498</v>
      </c>
      <c r="AT129" s="142" t="s">
        <v>167</v>
      </c>
      <c r="AU129" s="142" t="s">
        <v>114</v>
      </c>
      <c r="AY129" s="15" t="s">
        <v>164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5" t="s">
        <v>89</v>
      </c>
      <c r="BK129" s="143">
        <f t="shared" si="9"/>
        <v>0</v>
      </c>
      <c r="BL129" s="15" t="s">
        <v>498</v>
      </c>
      <c r="BM129" s="142" t="s">
        <v>108</v>
      </c>
    </row>
    <row r="130" spans="2:65" s="1" customFormat="1" ht="16.5" customHeight="1">
      <c r="B130" s="30"/>
      <c r="C130" s="130" t="s">
        <v>212</v>
      </c>
      <c r="D130" s="131" t="s">
        <v>167</v>
      </c>
      <c r="E130" s="132" t="s">
        <v>1784</v>
      </c>
      <c r="F130" s="133" t="s">
        <v>1785</v>
      </c>
      <c r="G130" s="134" t="s">
        <v>276</v>
      </c>
      <c r="H130" s="135">
        <v>50</v>
      </c>
      <c r="I130" s="136"/>
      <c r="J130" s="137">
        <f t="shared" si="0"/>
        <v>0</v>
      </c>
      <c r="K130" s="133" t="s">
        <v>325</v>
      </c>
      <c r="L130" s="30"/>
      <c r="M130" s="138" t="s">
        <v>1</v>
      </c>
      <c r="N130" s="139" t="s">
        <v>46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498</v>
      </c>
      <c r="AT130" s="142" t="s">
        <v>167</v>
      </c>
      <c r="AU130" s="142" t="s">
        <v>114</v>
      </c>
      <c r="AY130" s="15" t="s">
        <v>164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5" t="s">
        <v>89</v>
      </c>
      <c r="BK130" s="143">
        <f t="shared" si="9"/>
        <v>0</v>
      </c>
      <c r="BL130" s="15" t="s">
        <v>498</v>
      </c>
      <c r="BM130" s="142" t="s">
        <v>268</v>
      </c>
    </row>
    <row r="131" spans="2:65" s="1" customFormat="1" ht="16.5" customHeight="1">
      <c r="B131" s="30"/>
      <c r="C131" s="130" t="s">
        <v>222</v>
      </c>
      <c r="D131" s="131" t="s">
        <v>167</v>
      </c>
      <c r="E131" s="132" t="s">
        <v>1786</v>
      </c>
      <c r="F131" s="133" t="s">
        <v>1787</v>
      </c>
      <c r="G131" s="134" t="s">
        <v>347</v>
      </c>
      <c r="H131" s="135">
        <v>10</v>
      </c>
      <c r="I131" s="136"/>
      <c r="J131" s="137">
        <f t="shared" si="0"/>
        <v>0</v>
      </c>
      <c r="K131" s="133" t="s">
        <v>325</v>
      </c>
      <c r="L131" s="30"/>
      <c r="M131" s="138" t="s">
        <v>1</v>
      </c>
      <c r="N131" s="139" t="s">
        <v>46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498</v>
      </c>
      <c r="AT131" s="142" t="s">
        <v>167</v>
      </c>
      <c r="AU131" s="142" t="s">
        <v>114</v>
      </c>
      <c r="AY131" s="15" t="s">
        <v>164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5" t="s">
        <v>89</v>
      </c>
      <c r="BK131" s="143">
        <f t="shared" si="9"/>
        <v>0</v>
      </c>
      <c r="BL131" s="15" t="s">
        <v>498</v>
      </c>
      <c r="BM131" s="142" t="s">
        <v>278</v>
      </c>
    </row>
    <row r="132" spans="2:65" s="1" customFormat="1" ht="16.5" customHeight="1">
      <c r="B132" s="30"/>
      <c r="C132" s="130" t="s">
        <v>8</v>
      </c>
      <c r="D132" s="131" t="s">
        <v>167</v>
      </c>
      <c r="E132" s="132" t="s">
        <v>1788</v>
      </c>
      <c r="F132" s="133" t="s">
        <v>1789</v>
      </c>
      <c r="G132" s="134" t="s">
        <v>347</v>
      </c>
      <c r="H132" s="135">
        <v>10</v>
      </c>
      <c r="I132" s="136"/>
      <c r="J132" s="137">
        <f t="shared" si="0"/>
        <v>0</v>
      </c>
      <c r="K132" s="133" t="s">
        <v>325</v>
      </c>
      <c r="L132" s="30"/>
      <c r="M132" s="138" t="s">
        <v>1</v>
      </c>
      <c r="N132" s="139" t="s">
        <v>46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498</v>
      </c>
      <c r="AT132" s="142" t="s">
        <v>167</v>
      </c>
      <c r="AU132" s="142" t="s">
        <v>114</v>
      </c>
      <c r="AY132" s="15" t="s">
        <v>164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5" t="s">
        <v>89</v>
      </c>
      <c r="BK132" s="143">
        <f t="shared" si="9"/>
        <v>0</v>
      </c>
      <c r="BL132" s="15" t="s">
        <v>498</v>
      </c>
      <c r="BM132" s="142" t="s">
        <v>287</v>
      </c>
    </row>
    <row r="133" spans="2:65" s="1" customFormat="1" ht="16.5" customHeight="1">
      <c r="B133" s="30"/>
      <c r="C133" s="130" t="s">
        <v>231</v>
      </c>
      <c r="D133" s="131" t="s">
        <v>167</v>
      </c>
      <c r="E133" s="132" t="s">
        <v>1790</v>
      </c>
      <c r="F133" s="133" t="s">
        <v>1791</v>
      </c>
      <c r="G133" s="134" t="s">
        <v>347</v>
      </c>
      <c r="H133" s="135">
        <v>20</v>
      </c>
      <c r="I133" s="136"/>
      <c r="J133" s="137">
        <f t="shared" si="0"/>
        <v>0</v>
      </c>
      <c r="K133" s="133" t="s">
        <v>325</v>
      </c>
      <c r="L133" s="30"/>
      <c r="M133" s="138" t="s">
        <v>1</v>
      </c>
      <c r="N133" s="139" t="s">
        <v>46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498</v>
      </c>
      <c r="AT133" s="142" t="s">
        <v>167</v>
      </c>
      <c r="AU133" s="142" t="s">
        <v>114</v>
      </c>
      <c r="AY133" s="15" t="s">
        <v>164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5" t="s">
        <v>89</v>
      </c>
      <c r="BK133" s="143">
        <f t="shared" si="9"/>
        <v>0</v>
      </c>
      <c r="BL133" s="15" t="s">
        <v>498</v>
      </c>
      <c r="BM133" s="142" t="s">
        <v>300</v>
      </c>
    </row>
    <row r="134" spans="2:65" s="1" customFormat="1" ht="16.5" customHeight="1">
      <c r="B134" s="30"/>
      <c r="C134" s="130" t="s">
        <v>236</v>
      </c>
      <c r="D134" s="131" t="s">
        <v>167</v>
      </c>
      <c r="E134" s="132" t="s">
        <v>1792</v>
      </c>
      <c r="F134" s="133" t="s">
        <v>1793</v>
      </c>
      <c r="G134" s="134" t="s">
        <v>347</v>
      </c>
      <c r="H134" s="135">
        <v>2</v>
      </c>
      <c r="I134" s="136"/>
      <c r="J134" s="137">
        <f t="shared" si="0"/>
        <v>0</v>
      </c>
      <c r="K134" s="133" t="s">
        <v>325</v>
      </c>
      <c r="L134" s="30"/>
      <c r="M134" s="138" t="s">
        <v>1</v>
      </c>
      <c r="N134" s="139" t="s">
        <v>46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498</v>
      </c>
      <c r="AT134" s="142" t="s">
        <v>167</v>
      </c>
      <c r="AU134" s="142" t="s">
        <v>114</v>
      </c>
      <c r="AY134" s="15" t="s">
        <v>164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5" t="s">
        <v>89</v>
      </c>
      <c r="BK134" s="143">
        <f t="shared" si="9"/>
        <v>0</v>
      </c>
      <c r="BL134" s="15" t="s">
        <v>498</v>
      </c>
      <c r="BM134" s="142" t="s">
        <v>314</v>
      </c>
    </row>
    <row r="135" spans="2:65" s="1" customFormat="1" ht="16.5" customHeight="1">
      <c r="B135" s="30"/>
      <c r="C135" s="130" t="s">
        <v>105</v>
      </c>
      <c r="D135" s="131" t="s">
        <v>167</v>
      </c>
      <c r="E135" s="132" t="s">
        <v>1794</v>
      </c>
      <c r="F135" s="133" t="s">
        <v>1795</v>
      </c>
      <c r="G135" s="134" t="s">
        <v>347</v>
      </c>
      <c r="H135" s="135">
        <v>12</v>
      </c>
      <c r="I135" s="136"/>
      <c r="J135" s="137">
        <f t="shared" si="0"/>
        <v>0</v>
      </c>
      <c r="K135" s="133" t="s">
        <v>325</v>
      </c>
      <c r="L135" s="30"/>
      <c r="M135" s="138" t="s">
        <v>1</v>
      </c>
      <c r="N135" s="139" t="s">
        <v>46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498</v>
      </c>
      <c r="AT135" s="142" t="s">
        <v>167</v>
      </c>
      <c r="AU135" s="142" t="s">
        <v>114</v>
      </c>
      <c r="AY135" s="15" t="s">
        <v>164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5" t="s">
        <v>89</v>
      </c>
      <c r="BK135" s="143">
        <f t="shared" si="9"/>
        <v>0</v>
      </c>
      <c r="BL135" s="15" t="s">
        <v>498</v>
      </c>
      <c r="BM135" s="142" t="s">
        <v>115</v>
      </c>
    </row>
    <row r="136" spans="2:65" s="1" customFormat="1" ht="16.5" customHeight="1">
      <c r="B136" s="30"/>
      <c r="C136" s="130" t="s">
        <v>245</v>
      </c>
      <c r="D136" s="131" t="s">
        <v>167</v>
      </c>
      <c r="E136" s="132" t="s">
        <v>1796</v>
      </c>
      <c r="F136" s="133" t="s">
        <v>1797</v>
      </c>
      <c r="G136" s="134" t="s">
        <v>347</v>
      </c>
      <c r="H136" s="135">
        <v>4</v>
      </c>
      <c r="I136" s="136"/>
      <c r="J136" s="137">
        <f t="shared" si="0"/>
        <v>0</v>
      </c>
      <c r="K136" s="133" t="s">
        <v>325</v>
      </c>
      <c r="L136" s="30"/>
      <c r="M136" s="138" t="s">
        <v>1</v>
      </c>
      <c r="N136" s="139" t="s">
        <v>46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498</v>
      </c>
      <c r="AT136" s="142" t="s">
        <v>167</v>
      </c>
      <c r="AU136" s="142" t="s">
        <v>114</v>
      </c>
      <c r="AY136" s="15" t="s">
        <v>164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5" t="s">
        <v>89</v>
      </c>
      <c r="BK136" s="143">
        <f t="shared" si="9"/>
        <v>0</v>
      </c>
      <c r="BL136" s="15" t="s">
        <v>498</v>
      </c>
      <c r="BM136" s="142" t="s">
        <v>331</v>
      </c>
    </row>
    <row r="137" spans="2:65" s="1" customFormat="1" ht="16.5" customHeight="1">
      <c r="B137" s="30"/>
      <c r="C137" s="130" t="s">
        <v>250</v>
      </c>
      <c r="D137" s="131" t="s">
        <v>167</v>
      </c>
      <c r="E137" s="132" t="s">
        <v>1798</v>
      </c>
      <c r="F137" s="133" t="s">
        <v>1799</v>
      </c>
      <c r="G137" s="134" t="s">
        <v>347</v>
      </c>
      <c r="H137" s="135">
        <v>34</v>
      </c>
      <c r="I137" s="136"/>
      <c r="J137" s="137">
        <f t="shared" si="0"/>
        <v>0</v>
      </c>
      <c r="K137" s="133" t="s">
        <v>325</v>
      </c>
      <c r="L137" s="30"/>
      <c r="M137" s="138" t="s">
        <v>1</v>
      </c>
      <c r="N137" s="139" t="s">
        <v>46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498</v>
      </c>
      <c r="AT137" s="142" t="s">
        <v>167</v>
      </c>
      <c r="AU137" s="142" t="s">
        <v>114</v>
      </c>
      <c r="AY137" s="15" t="s">
        <v>164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5" t="s">
        <v>89</v>
      </c>
      <c r="BK137" s="143">
        <f t="shared" si="9"/>
        <v>0</v>
      </c>
      <c r="BL137" s="15" t="s">
        <v>498</v>
      </c>
      <c r="BM137" s="142" t="s">
        <v>339</v>
      </c>
    </row>
    <row r="138" spans="2:65" s="1" customFormat="1" ht="16.5" customHeight="1">
      <c r="B138" s="30"/>
      <c r="C138" s="130" t="s">
        <v>108</v>
      </c>
      <c r="D138" s="131" t="s">
        <v>167</v>
      </c>
      <c r="E138" s="132" t="s">
        <v>1800</v>
      </c>
      <c r="F138" s="133" t="s">
        <v>1801</v>
      </c>
      <c r="G138" s="134" t="s">
        <v>347</v>
      </c>
      <c r="H138" s="135">
        <v>20</v>
      </c>
      <c r="I138" s="136"/>
      <c r="J138" s="137">
        <f t="shared" si="0"/>
        <v>0</v>
      </c>
      <c r="K138" s="133" t="s">
        <v>325</v>
      </c>
      <c r="L138" s="30"/>
      <c r="M138" s="138" t="s">
        <v>1</v>
      </c>
      <c r="N138" s="139" t="s">
        <v>46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498</v>
      </c>
      <c r="AT138" s="142" t="s">
        <v>167</v>
      </c>
      <c r="AU138" s="142" t="s">
        <v>114</v>
      </c>
      <c r="AY138" s="15" t="s">
        <v>164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5" t="s">
        <v>89</v>
      </c>
      <c r="BK138" s="143">
        <f t="shared" si="9"/>
        <v>0</v>
      </c>
      <c r="BL138" s="15" t="s">
        <v>498</v>
      </c>
      <c r="BM138" s="142" t="s">
        <v>350</v>
      </c>
    </row>
    <row r="139" spans="2:65" s="1" customFormat="1" ht="16.5" customHeight="1">
      <c r="B139" s="30"/>
      <c r="C139" s="130" t="s">
        <v>111</v>
      </c>
      <c r="D139" s="131" t="s">
        <v>167</v>
      </c>
      <c r="E139" s="132" t="s">
        <v>1802</v>
      </c>
      <c r="F139" s="133" t="s">
        <v>1803</v>
      </c>
      <c r="G139" s="134" t="s">
        <v>347</v>
      </c>
      <c r="H139" s="135">
        <v>54</v>
      </c>
      <c r="I139" s="136"/>
      <c r="J139" s="137">
        <f t="shared" si="0"/>
        <v>0</v>
      </c>
      <c r="K139" s="133" t="s">
        <v>325</v>
      </c>
      <c r="L139" s="30"/>
      <c r="M139" s="138" t="s">
        <v>1</v>
      </c>
      <c r="N139" s="139" t="s">
        <v>46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498</v>
      </c>
      <c r="AT139" s="142" t="s">
        <v>167</v>
      </c>
      <c r="AU139" s="142" t="s">
        <v>114</v>
      </c>
      <c r="AY139" s="15" t="s">
        <v>164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5" t="s">
        <v>89</v>
      </c>
      <c r="BK139" s="143">
        <f t="shared" si="9"/>
        <v>0</v>
      </c>
      <c r="BL139" s="15" t="s">
        <v>498</v>
      </c>
      <c r="BM139" s="142" t="s">
        <v>360</v>
      </c>
    </row>
    <row r="140" spans="2:65" s="1" customFormat="1" ht="16.5" customHeight="1">
      <c r="B140" s="30"/>
      <c r="C140" s="130" t="s">
        <v>268</v>
      </c>
      <c r="D140" s="131" t="s">
        <v>167</v>
      </c>
      <c r="E140" s="132" t="s">
        <v>1804</v>
      </c>
      <c r="F140" s="133" t="s">
        <v>1805</v>
      </c>
      <c r="G140" s="134" t="s">
        <v>347</v>
      </c>
      <c r="H140" s="135">
        <v>84</v>
      </c>
      <c r="I140" s="136"/>
      <c r="J140" s="137">
        <f t="shared" si="0"/>
        <v>0</v>
      </c>
      <c r="K140" s="133" t="s">
        <v>325</v>
      </c>
      <c r="L140" s="30"/>
      <c r="M140" s="138" t="s">
        <v>1</v>
      </c>
      <c r="N140" s="139" t="s">
        <v>46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498</v>
      </c>
      <c r="AT140" s="142" t="s">
        <v>167</v>
      </c>
      <c r="AU140" s="142" t="s">
        <v>114</v>
      </c>
      <c r="AY140" s="15" t="s">
        <v>164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5" t="s">
        <v>89</v>
      </c>
      <c r="BK140" s="143">
        <f t="shared" si="9"/>
        <v>0</v>
      </c>
      <c r="BL140" s="15" t="s">
        <v>498</v>
      </c>
      <c r="BM140" s="142" t="s">
        <v>371</v>
      </c>
    </row>
    <row r="141" spans="2:65" s="1" customFormat="1" ht="16.5" customHeight="1">
      <c r="B141" s="30"/>
      <c r="C141" s="130" t="s">
        <v>7</v>
      </c>
      <c r="D141" s="131" t="s">
        <v>167</v>
      </c>
      <c r="E141" s="132" t="s">
        <v>1806</v>
      </c>
      <c r="F141" s="133" t="s">
        <v>1807</v>
      </c>
      <c r="G141" s="134" t="s">
        <v>347</v>
      </c>
      <c r="H141" s="135">
        <v>54</v>
      </c>
      <c r="I141" s="136"/>
      <c r="J141" s="137">
        <f t="shared" si="0"/>
        <v>0</v>
      </c>
      <c r="K141" s="133" t="s">
        <v>325</v>
      </c>
      <c r="L141" s="30"/>
      <c r="M141" s="174" t="s">
        <v>1</v>
      </c>
      <c r="N141" s="175" t="s">
        <v>46</v>
      </c>
      <c r="O141" s="176"/>
      <c r="P141" s="177">
        <f t="shared" si="1"/>
        <v>0</v>
      </c>
      <c r="Q141" s="177">
        <v>0</v>
      </c>
      <c r="R141" s="177">
        <f t="shared" si="2"/>
        <v>0</v>
      </c>
      <c r="S141" s="177">
        <v>0</v>
      </c>
      <c r="T141" s="178">
        <f t="shared" si="3"/>
        <v>0</v>
      </c>
      <c r="AR141" s="142" t="s">
        <v>498</v>
      </c>
      <c r="AT141" s="142" t="s">
        <v>167</v>
      </c>
      <c r="AU141" s="142" t="s">
        <v>114</v>
      </c>
      <c r="AY141" s="15" t="s">
        <v>164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5" t="s">
        <v>89</v>
      </c>
      <c r="BK141" s="143">
        <f t="shared" si="9"/>
        <v>0</v>
      </c>
      <c r="BL141" s="15" t="s">
        <v>498</v>
      </c>
      <c r="BM141" s="142" t="s">
        <v>382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0"/>
    </row>
  </sheetData>
  <sheetProtection algorithmName="SHA-512" hashValue="/eryud3Nu1nMZOYqF04TbXQdGc20T5ATDJBOGAL5MK0UGQ83oInVXrWAP8lPs+PkkPcAmyDjAn8mQZ1LArqa/A==" saltValue="/365vuO+GCw+UEso+ywXKqfT24TC67jJRH2cR2CDBzGJ5xa8DuxQ6fDqdsgwCq+AOTu/JYZZp+DDWOqziDNhrg==" spinCount="100000" sheet="1" objects="1" scenarios="1" formatColumns="0" formatRows="0" autoFilter="0"/>
  <autoFilter ref="C117:K141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BM345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117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1808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ROUND(J132,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ROUND((SUM(BE132:BE344)),  2)</f>
        <v>0</v>
      </c>
      <c r="I33" s="90">
        <v>0.21</v>
      </c>
      <c r="J33" s="89">
        <f>ROUND(((SUM(BE132:BE344))*I33),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ROUND((SUM(BF132:BF344)),  2)</f>
        <v>0</v>
      </c>
      <c r="I34" s="90">
        <v>0.12</v>
      </c>
      <c r="J34" s="89">
        <f>ROUND(((SUM(BF132:BF344))*I34),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ROUND((SUM(BG132:BG344)),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ROUND((SUM(BH132:BH344)),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ROUND((SUM(BI132:BI344)),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30 - PŘÍPOJKY-PLOT-HTÚ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J132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J133</f>
        <v>0</v>
      </c>
      <c r="L97" s="102"/>
    </row>
    <row r="98" spans="2:12" s="9" customFormat="1" ht="19.899999999999999" customHeight="1">
      <c r="B98" s="106"/>
      <c r="D98" s="107" t="s">
        <v>1809</v>
      </c>
      <c r="E98" s="108"/>
      <c r="F98" s="108"/>
      <c r="G98" s="108"/>
      <c r="H98" s="108"/>
      <c r="I98" s="108"/>
      <c r="J98" s="109">
        <f>J134</f>
        <v>0</v>
      </c>
      <c r="L98" s="106"/>
    </row>
    <row r="99" spans="2:12" s="9" customFormat="1" ht="19.899999999999999" customHeight="1">
      <c r="B99" s="106"/>
      <c r="D99" s="107" t="s">
        <v>1810</v>
      </c>
      <c r="E99" s="108"/>
      <c r="F99" s="108"/>
      <c r="G99" s="108"/>
      <c r="H99" s="108"/>
      <c r="I99" s="108"/>
      <c r="J99" s="109">
        <f>J207</f>
        <v>0</v>
      </c>
      <c r="L99" s="106"/>
    </row>
    <row r="100" spans="2:12" s="9" customFormat="1" ht="19.899999999999999" customHeight="1">
      <c r="B100" s="106"/>
      <c r="D100" s="107" t="s">
        <v>525</v>
      </c>
      <c r="E100" s="108"/>
      <c r="F100" s="108"/>
      <c r="G100" s="108"/>
      <c r="H100" s="108"/>
      <c r="I100" s="108"/>
      <c r="J100" s="109">
        <f>J218</f>
        <v>0</v>
      </c>
      <c r="L100" s="106"/>
    </row>
    <row r="101" spans="2:12" s="9" customFormat="1" ht="19.899999999999999" customHeight="1">
      <c r="B101" s="106"/>
      <c r="D101" s="107" t="s">
        <v>1811</v>
      </c>
      <c r="E101" s="108"/>
      <c r="F101" s="108"/>
      <c r="G101" s="108"/>
      <c r="H101" s="108"/>
      <c r="I101" s="108"/>
      <c r="J101" s="109">
        <f>J249</f>
        <v>0</v>
      </c>
      <c r="L101" s="106"/>
    </row>
    <row r="102" spans="2:12" s="9" customFormat="1" ht="19.899999999999999" customHeight="1">
      <c r="B102" s="106"/>
      <c r="D102" s="107" t="s">
        <v>1812</v>
      </c>
      <c r="E102" s="108"/>
      <c r="F102" s="108"/>
      <c r="G102" s="108"/>
      <c r="H102" s="108"/>
      <c r="I102" s="108"/>
      <c r="J102" s="109">
        <f>J254</f>
        <v>0</v>
      </c>
      <c r="L102" s="106"/>
    </row>
    <row r="103" spans="2:12" s="9" customFormat="1" ht="19.899999999999999" customHeight="1">
      <c r="B103" s="106"/>
      <c r="D103" s="107" t="s">
        <v>526</v>
      </c>
      <c r="E103" s="108"/>
      <c r="F103" s="108"/>
      <c r="G103" s="108"/>
      <c r="H103" s="108"/>
      <c r="I103" s="108"/>
      <c r="J103" s="109">
        <f>J261</f>
        <v>0</v>
      </c>
      <c r="L103" s="106"/>
    </row>
    <row r="104" spans="2:12" s="9" customFormat="1" ht="19.899999999999999" customHeight="1">
      <c r="B104" s="106"/>
      <c r="D104" s="107" t="s">
        <v>1813</v>
      </c>
      <c r="E104" s="108"/>
      <c r="F104" s="108"/>
      <c r="G104" s="108"/>
      <c r="H104" s="108"/>
      <c r="I104" s="108"/>
      <c r="J104" s="109">
        <f>J276</f>
        <v>0</v>
      </c>
      <c r="L104" s="106"/>
    </row>
    <row r="105" spans="2:12" s="9" customFormat="1" ht="19.899999999999999" customHeight="1">
      <c r="B105" s="106"/>
      <c r="D105" s="107" t="s">
        <v>130</v>
      </c>
      <c r="E105" s="108"/>
      <c r="F105" s="108"/>
      <c r="G105" s="108"/>
      <c r="H105" s="108"/>
      <c r="I105" s="108"/>
      <c r="J105" s="109">
        <f>J303</f>
        <v>0</v>
      </c>
      <c r="L105" s="106"/>
    </row>
    <row r="106" spans="2:12" s="9" customFormat="1" ht="19.899999999999999" customHeight="1">
      <c r="B106" s="106"/>
      <c r="D106" s="107" t="s">
        <v>131</v>
      </c>
      <c r="E106" s="108"/>
      <c r="F106" s="108"/>
      <c r="G106" s="108"/>
      <c r="H106" s="108"/>
      <c r="I106" s="108"/>
      <c r="J106" s="109">
        <f>J310</f>
        <v>0</v>
      </c>
      <c r="L106" s="106"/>
    </row>
    <row r="107" spans="2:12" s="9" customFormat="1" ht="19.899999999999999" customHeight="1">
      <c r="B107" s="106"/>
      <c r="D107" s="107" t="s">
        <v>1062</v>
      </c>
      <c r="E107" s="108"/>
      <c r="F107" s="108"/>
      <c r="G107" s="108"/>
      <c r="H107" s="108"/>
      <c r="I107" s="108"/>
      <c r="J107" s="109">
        <f>J321</f>
        <v>0</v>
      </c>
      <c r="L107" s="106"/>
    </row>
    <row r="108" spans="2:12" s="8" customFormat="1" ht="24.95" customHeight="1">
      <c r="B108" s="102"/>
      <c r="D108" s="103" t="s">
        <v>132</v>
      </c>
      <c r="E108" s="104"/>
      <c r="F108" s="104"/>
      <c r="G108" s="104"/>
      <c r="H108" s="104"/>
      <c r="I108" s="104"/>
      <c r="J108" s="105">
        <f>J324</f>
        <v>0</v>
      </c>
      <c r="L108" s="102"/>
    </row>
    <row r="109" spans="2:12" s="9" customFormat="1" ht="19.899999999999999" customHeight="1">
      <c r="B109" s="106"/>
      <c r="D109" s="107" t="s">
        <v>133</v>
      </c>
      <c r="E109" s="108"/>
      <c r="F109" s="108"/>
      <c r="G109" s="108"/>
      <c r="H109" s="108"/>
      <c r="I109" s="108"/>
      <c r="J109" s="109">
        <f>J325</f>
        <v>0</v>
      </c>
      <c r="L109" s="106"/>
    </row>
    <row r="110" spans="2:12" s="9" customFormat="1" ht="19.899999999999999" customHeight="1">
      <c r="B110" s="106"/>
      <c r="D110" s="107" t="s">
        <v>1814</v>
      </c>
      <c r="E110" s="108"/>
      <c r="F110" s="108"/>
      <c r="G110" s="108"/>
      <c r="H110" s="108"/>
      <c r="I110" s="108"/>
      <c r="J110" s="109">
        <f>J330</f>
        <v>0</v>
      </c>
      <c r="L110" s="106"/>
    </row>
    <row r="111" spans="2:12" s="8" customFormat="1" ht="24.95" customHeight="1">
      <c r="B111" s="102"/>
      <c r="D111" s="103" t="s">
        <v>1326</v>
      </c>
      <c r="E111" s="104"/>
      <c r="F111" s="104"/>
      <c r="G111" s="104"/>
      <c r="H111" s="104"/>
      <c r="I111" s="104"/>
      <c r="J111" s="105">
        <f>J341</f>
        <v>0</v>
      </c>
      <c r="L111" s="102"/>
    </row>
    <row r="112" spans="2:12" s="9" customFormat="1" ht="19.899999999999999" customHeight="1">
      <c r="B112" s="106"/>
      <c r="D112" s="107" t="s">
        <v>1327</v>
      </c>
      <c r="E112" s="108"/>
      <c r="F112" s="108"/>
      <c r="G112" s="108"/>
      <c r="H112" s="108"/>
      <c r="I112" s="108"/>
      <c r="J112" s="109">
        <f>J342</f>
        <v>0</v>
      </c>
      <c r="L112" s="106"/>
    </row>
    <row r="113" spans="2:12" s="1" customFormat="1" ht="21.75" customHeight="1">
      <c r="B113" s="30"/>
      <c r="L113" s="30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0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0"/>
    </row>
    <row r="119" spans="2:12" s="1" customFormat="1" ht="24.95" customHeight="1">
      <c r="B119" s="30"/>
      <c r="C119" s="19" t="s">
        <v>149</v>
      </c>
      <c r="L119" s="30"/>
    </row>
    <row r="120" spans="2:12" s="1" customFormat="1" ht="6.95" customHeight="1">
      <c r="B120" s="30"/>
      <c r="L120" s="30"/>
    </row>
    <row r="121" spans="2:12" s="1" customFormat="1" ht="12" customHeight="1">
      <c r="B121" s="30"/>
      <c r="C121" s="25" t="s">
        <v>16</v>
      </c>
      <c r="L121" s="30"/>
    </row>
    <row r="122" spans="2:12" s="1" customFormat="1" ht="16.5" customHeight="1">
      <c r="B122" s="30"/>
      <c r="E122" s="217" t="str">
        <f>E7</f>
        <v>CERMNA-462</v>
      </c>
      <c r="F122" s="218"/>
      <c r="G122" s="218"/>
      <c r="H122" s="218"/>
      <c r="L122" s="30"/>
    </row>
    <row r="123" spans="2:12" s="1" customFormat="1" ht="12" customHeight="1">
      <c r="B123" s="30"/>
      <c r="C123" s="25" t="s">
        <v>122</v>
      </c>
      <c r="L123" s="30"/>
    </row>
    <row r="124" spans="2:12" s="1" customFormat="1" ht="16.5" customHeight="1">
      <c r="B124" s="30"/>
      <c r="E124" s="183" t="str">
        <f>E9</f>
        <v>30 - PŘÍPOJKY-PLOT-HTÚ</v>
      </c>
      <c r="F124" s="219"/>
      <c r="G124" s="219"/>
      <c r="H124" s="219"/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5" t="s">
        <v>21</v>
      </c>
      <c r="F126" s="23" t="str">
        <f>F12</f>
        <v>Dolní Čermná</v>
      </c>
      <c r="I126" s="25" t="s">
        <v>23</v>
      </c>
      <c r="J126" s="50" t="str">
        <f>IF(J12="","",J12)</f>
        <v>27. 3. 2025</v>
      </c>
      <c r="L126" s="30"/>
    </row>
    <row r="127" spans="2:12" s="1" customFormat="1" ht="6.95" customHeight="1">
      <c r="B127" s="30"/>
      <c r="L127" s="30"/>
    </row>
    <row r="128" spans="2:12" s="1" customFormat="1" ht="15.2" customHeight="1">
      <c r="B128" s="30"/>
      <c r="C128" s="25" t="s">
        <v>25</v>
      </c>
      <c r="F128" s="23" t="str">
        <f>E15</f>
        <v>Dětský domov Dolní Čermná</v>
      </c>
      <c r="I128" s="25" t="s">
        <v>32</v>
      </c>
      <c r="J128" s="28" t="str">
        <f>E21</f>
        <v>vs-studio s.r.o.</v>
      </c>
      <c r="L128" s="30"/>
    </row>
    <row r="129" spans="2:65" s="1" customFormat="1" ht="15.2" customHeight="1">
      <c r="B129" s="30"/>
      <c r="C129" s="25" t="s">
        <v>30</v>
      </c>
      <c r="F129" s="23" t="str">
        <f>IF(E18="","",E18)</f>
        <v>Vyplň údaj</v>
      </c>
      <c r="I129" s="25" t="s">
        <v>36</v>
      </c>
      <c r="J129" s="28" t="str">
        <f>E24</f>
        <v>Jaroslav Klíma</v>
      </c>
      <c r="L129" s="30"/>
    </row>
    <row r="130" spans="2:65" s="1" customFormat="1" ht="10.35" customHeight="1">
      <c r="B130" s="30"/>
      <c r="L130" s="30"/>
    </row>
    <row r="131" spans="2:65" s="10" customFormat="1" ht="29.25" customHeight="1">
      <c r="B131" s="110"/>
      <c r="C131" s="111" t="s">
        <v>150</v>
      </c>
      <c r="D131" s="112" t="s">
        <v>66</v>
      </c>
      <c r="E131" s="112" t="s">
        <v>62</v>
      </c>
      <c r="F131" s="112" t="s">
        <v>63</v>
      </c>
      <c r="G131" s="112" t="s">
        <v>151</v>
      </c>
      <c r="H131" s="112" t="s">
        <v>152</v>
      </c>
      <c r="I131" s="112" t="s">
        <v>153</v>
      </c>
      <c r="J131" s="112" t="s">
        <v>126</v>
      </c>
      <c r="K131" s="113" t="s">
        <v>154</v>
      </c>
      <c r="L131" s="110"/>
      <c r="M131" s="57" t="s">
        <v>1</v>
      </c>
      <c r="N131" s="58" t="s">
        <v>45</v>
      </c>
      <c r="O131" s="58" t="s">
        <v>155</v>
      </c>
      <c r="P131" s="58" t="s">
        <v>156</v>
      </c>
      <c r="Q131" s="58" t="s">
        <v>157</v>
      </c>
      <c r="R131" s="58" t="s">
        <v>158</v>
      </c>
      <c r="S131" s="58" t="s">
        <v>159</v>
      </c>
      <c r="T131" s="59" t="s">
        <v>160</v>
      </c>
    </row>
    <row r="132" spans="2:65" s="1" customFormat="1" ht="22.9" customHeight="1">
      <c r="B132" s="30"/>
      <c r="C132" s="62" t="s">
        <v>161</v>
      </c>
      <c r="J132" s="114">
        <f>BK132</f>
        <v>0</v>
      </c>
      <c r="L132" s="30"/>
      <c r="M132" s="60"/>
      <c r="N132" s="51"/>
      <c r="O132" s="51"/>
      <c r="P132" s="115">
        <f>P133+P324+P341</f>
        <v>0</v>
      </c>
      <c r="Q132" s="51"/>
      <c r="R132" s="115">
        <f>R133+R324+R341</f>
        <v>97.176856000000001</v>
      </c>
      <c r="S132" s="51"/>
      <c r="T132" s="116">
        <f>T133+T324+T341</f>
        <v>15.855</v>
      </c>
      <c r="AT132" s="15" t="s">
        <v>80</v>
      </c>
      <c r="AU132" s="15" t="s">
        <v>128</v>
      </c>
      <c r="BK132" s="117">
        <f>BK133+BK324+BK341</f>
        <v>0</v>
      </c>
    </row>
    <row r="133" spans="2:65" s="11" customFormat="1" ht="25.9" customHeight="1">
      <c r="B133" s="118"/>
      <c r="D133" s="119" t="s">
        <v>80</v>
      </c>
      <c r="E133" s="120" t="s">
        <v>162</v>
      </c>
      <c r="F133" s="120" t="s">
        <v>163</v>
      </c>
      <c r="I133" s="121"/>
      <c r="J133" s="122">
        <f>BK133</f>
        <v>0</v>
      </c>
      <c r="L133" s="118"/>
      <c r="M133" s="123"/>
      <c r="P133" s="124">
        <f>P134+P207+P218+P249+P254+P261+P276+P303+P310+P321</f>
        <v>0</v>
      </c>
      <c r="R133" s="124">
        <f>R134+R207+R218+R249+R254+R261+R276+R303+R310+R321</f>
        <v>97.102618000000007</v>
      </c>
      <c r="T133" s="125">
        <f>T134+T207+T218+T249+T254+T261+T276+T303+T310+T321</f>
        <v>15.855</v>
      </c>
      <c r="AR133" s="119" t="s">
        <v>89</v>
      </c>
      <c r="AT133" s="126" t="s">
        <v>80</v>
      </c>
      <c r="AU133" s="126" t="s">
        <v>81</v>
      </c>
      <c r="AY133" s="119" t="s">
        <v>164</v>
      </c>
      <c r="BK133" s="127">
        <f>BK134+BK207+BK218+BK249+BK254+BK261+BK276+BK303+BK310+BK321</f>
        <v>0</v>
      </c>
    </row>
    <row r="134" spans="2:65" s="11" customFormat="1" ht="22.9" customHeight="1">
      <c r="B134" s="118"/>
      <c r="D134" s="119" t="s">
        <v>80</v>
      </c>
      <c r="E134" s="128" t="s">
        <v>89</v>
      </c>
      <c r="F134" s="128" t="s">
        <v>1815</v>
      </c>
      <c r="I134" s="121"/>
      <c r="J134" s="129">
        <f>BK134</f>
        <v>0</v>
      </c>
      <c r="L134" s="118"/>
      <c r="M134" s="123"/>
      <c r="P134" s="124">
        <f>SUM(P135:P206)</f>
        <v>0</v>
      </c>
      <c r="R134" s="124">
        <f>SUM(R135:R206)</f>
        <v>20.251728</v>
      </c>
      <c r="T134" s="125">
        <f>SUM(T135:T206)</f>
        <v>15.855</v>
      </c>
      <c r="AR134" s="119" t="s">
        <v>89</v>
      </c>
      <c r="AT134" s="126" t="s">
        <v>80</v>
      </c>
      <c r="AU134" s="126" t="s">
        <v>89</v>
      </c>
      <c r="AY134" s="119" t="s">
        <v>164</v>
      </c>
      <c r="BK134" s="127">
        <f>SUM(BK135:BK206)</f>
        <v>0</v>
      </c>
    </row>
    <row r="135" spans="2:65" s="1" customFormat="1" ht="16.5" customHeight="1">
      <c r="B135" s="30"/>
      <c r="C135" s="130" t="s">
        <v>89</v>
      </c>
      <c r="D135" s="131" t="s">
        <v>167</v>
      </c>
      <c r="E135" s="132" t="s">
        <v>1816</v>
      </c>
      <c r="F135" s="133" t="s">
        <v>1817</v>
      </c>
      <c r="G135" s="134" t="s">
        <v>170</v>
      </c>
      <c r="H135" s="135">
        <v>21</v>
      </c>
      <c r="I135" s="136"/>
      <c r="J135" s="137">
        <f>ROUND(I135*H135,2)</f>
        <v>0</v>
      </c>
      <c r="K135" s="133" t="s">
        <v>171</v>
      </c>
      <c r="L135" s="30"/>
      <c r="M135" s="138" t="s">
        <v>1</v>
      </c>
      <c r="N135" s="139" t="s">
        <v>47</v>
      </c>
      <c r="P135" s="140">
        <f>O135*H135</f>
        <v>0</v>
      </c>
      <c r="Q135" s="140">
        <v>0</v>
      </c>
      <c r="R135" s="140">
        <f>Q135*H135</f>
        <v>0</v>
      </c>
      <c r="S135" s="140">
        <v>0.26</v>
      </c>
      <c r="T135" s="141">
        <f>S135*H135</f>
        <v>5.46</v>
      </c>
      <c r="AR135" s="142" t="s">
        <v>172</v>
      </c>
      <c r="AT135" s="142" t="s">
        <v>167</v>
      </c>
      <c r="AU135" s="142" t="s">
        <v>114</v>
      </c>
      <c r="AY135" s="15" t="s">
        <v>164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114</v>
      </c>
      <c r="BK135" s="143">
        <f>ROUND(I135*H135,2)</f>
        <v>0</v>
      </c>
      <c r="BL135" s="15" t="s">
        <v>172</v>
      </c>
      <c r="BM135" s="142" t="s">
        <v>1818</v>
      </c>
    </row>
    <row r="136" spans="2:65" s="12" customFormat="1" ht="11.25">
      <c r="B136" s="144"/>
      <c r="D136" s="145" t="s">
        <v>174</v>
      </c>
      <c r="E136" s="146" t="s">
        <v>1</v>
      </c>
      <c r="F136" s="147" t="s">
        <v>1819</v>
      </c>
      <c r="H136" s="148">
        <v>21</v>
      </c>
      <c r="I136" s="149"/>
      <c r="L136" s="144"/>
      <c r="M136" s="150"/>
      <c r="T136" s="151"/>
      <c r="AT136" s="146" t="s">
        <v>174</v>
      </c>
      <c r="AU136" s="146" t="s">
        <v>114</v>
      </c>
      <c r="AV136" s="12" t="s">
        <v>114</v>
      </c>
      <c r="AW136" s="12" t="s">
        <v>35</v>
      </c>
      <c r="AX136" s="12" t="s">
        <v>89</v>
      </c>
      <c r="AY136" s="146" t="s">
        <v>164</v>
      </c>
    </row>
    <row r="137" spans="2:65" s="1" customFormat="1" ht="16.5" customHeight="1">
      <c r="B137" s="30"/>
      <c r="C137" s="130" t="s">
        <v>114</v>
      </c>
      <c r="D137" s="131" t="s">
        <v>167</v>
      </c>
      <c r="E137" s="132" t="s">
        <v>1820</v>
      </c>
      <c r="F137" s="133" t="s">
        <v>1821</v>
      </c>
      <c r="G137" s="134" t="s">
        <v>170</v>
      </c>
      <c r="H137" s="135">
        <v>21</v>
      </c>
      <c r="I137" s="136"/>
      <c r="J137" s="137">
        <f>ROUND(I137*H137,2)</f>
        <v>0</v>
      </c>
      <c r="K137" s="133" t="s">
        <v>171</v>
      </c>
      <c r="L137" s="30"/>
      <c r="M137" s="138" t="s">
        <v>1</v>
      </c>
      <c r="N137" s="139" t="s">
        <v>47</v>
      </c>
      <c r="P137" s="140">
        <f>O137*H137</f>
        <v>0</v>
      </c>
      <c r="Q137" s="140">
        <v>0</v>
      </c>
      <c r="R137" s="140">
        <f>Q137*H137</f>
        <v>0</v>
      </c>
      <c r="S137" s="140">
        <v>0.28999999999999998</v>
      </c>
      <c r="T137" s="141">
        <f>S137*H137</f>
        <v>6.09</v>
      </c>
      <c r="AR137" s="142" t="s">
        <v>172</v>
      </c>
      <c r="AT137" s="142" t="s">
        <v>167</v>
      </c>
      <c r="AU137" s="142" t="s">
        <v>114</v>
      </c>
      <c r="AY137" s="15" t="s">
        <v>164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114</v>
      </c>
      <c r="BK137" s="143">
        <f>ROUND(I137*H137,2)</f>
        <v>0</v>
      </c>
      <c r="BL137" s="15" t="s">
        <v>172</v>
      </c>
      <c r="BM137" s="142" t="s">
        <v>1822</v>
      </c>
    </row>
    <row r="138" spans="2:65" s="12" customFormat="1" ht="11.25">
      <c r="B138" s="144"/>
      <c r="D138" s="145" t="s">
        <v>174</v>
      </c>
      <c r="E138" s="146" t="s">
        <v>1</v>
      </c>
      <c r="F138" s="147" t="s">
        <v>1823</v>
      </c>
      <c r="H138" s="148">
        <v>21</v>
      </c>
      <c r="I138" s="149"/>
      <c r="L138" s="144"/>
      <c r="M138" s="150"/>
      <c r="T138" s="151"/>
      <c r="AT138" s="146" t="s">
        <v>174</v>
      </c>
      <c r="AU138" s="146" t="s">
        <v>114</v>
      </c>
      <c r="AV138" s="12" t="s">
        <v>114</v>
      </c>
      <c r="AW138" s="12" t="s">
        <v>35</v>
      </c>
      <c r="AX138" s="12" t="s">
        <v>89</v>
      </c>
      <c r="AY138" s="146" t="s">
        <v>164</v>
      </c>
    </row>
    <row r="139" spans="2:65" s="1" customFormat="1" ht="16.5" customHeight="1">
      <c r="B139" s="30"/>
      <c r="C139" s="130" t="s">
        <v>180</v>
      </c>
      <c r="D139" s="131" t="s">
        <v>167</v>
      </c>
      <c r="E139" s="132" t="s">
        <v>1824</v>
      </c>
      <c r="F139" s="133" t="s">
        <v>1825</v>
      </c>
      <c r="G139" s="134" t="s">
        <v>276</v>
      </c>
      <c r="H139" s="135">
        <v>21</v>
      </c>
      <c r="I139" s="136"/>
      <c r="J139" s="137">
        <f>ROUND(I139*H139,2)</f>
        <v>0</v>
      </c>
      <c r="K139" s="133" t="s">
        <v>171</v>
      </c>
      <c r="L139" s="30"/>
      <c r="M139" s="138" t="s">
        <v>1</v>
      </c>
      <c r="N139" s="13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0.20499999999999999</v>
      </c>
      <c r="T139" s="141">
        <f>S139*H139</f>
        <v>4.3049999999999997</v>
      </c>
      <c r="AR139" s="142" t="s">
        <v>172</v>
      </c>
      <c r="AT139" s="142" t="s">
        <v>167</v>
      </c>
      <c r="AU139" s="142" t="s">
        <v>114</v>
      </c>
      <c r="AY139" s="15" t="s">
        <v>164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114</v>
      </c>
      <c r="BK139" s="143">
        <f>ROUND(I139*H139,2)</f>
        <v>0</v>
      </c>
      <c r="BL139" s="15" t="s">
        <v>172</v>
      </c>
      <c r="BM139" s="142" t="s">
        <v>1826</v>
      </c>
    </row>
    <row r="140" spans="2:65" s="12" customFormat="1" ht="11.25">
      <c r="B140" s="144"/>
      <c r="D140" s="145" t="s">
        <v>174</v>
      </c>
      <c r="E140" s="146" t="s">
        <v>1</v>
      </c>
      <c r="F140" s="147" t="s">
        <v>1827</v>
      </c>
      <c r="H140" s="148">
        <v>21</v>
      </c>
      <c r="I140" s="149"/>
      <c r="L140" s="144"/>
      <c r="M140" s="150"/>
      <c r="T140" s="151"/>
      <c r="AT140" s="146" t="s">
        <v>174</v>
      </c>
      <c r="AU140" s="146" t="s">
        <v>114</v>
      </c>
      <c r="AV140" s="12" t="s">
        <v>114</v>
      </c>
      <c r="AW140" s="12" t="s">
        <v>35</v>
      </c>
      <c r="AX140" s="12" t="s">
        <v>89</v>
      </c>
      <c r="AY140" s="146" t="s">
        <v>164</v>
      </c>
    </row>
    <row r="141" spans="2:65" s="1" customFormat="1" ht="21.75" customHeight="1">
      <c r="B141" s="30"/>
      <c r="C141" s="130" t="s">
        <v>172</v>
      </c>
      <c r="D141" s="131" t="s">
        <v>167</v>
      </c>
      <c r="E141" s="132" t="s">
        <v>1828</v>
      </c>
      <c r="F141" s="133" t="s">
        <v>1829</v>
      </c>
      <c r="G141" s="134" t="s">
        <v>195</v>
      </c>
      <c r="H141" s="135">
        <v>20</v>
      </c>
      <c r="I141" s="136"/>
      <c r="J141" s="137">
        <f>ROUND(I141*H141,2)</f>
        <v>0</v>
      </c>
      <c r="K141" s="133" t="s">
        <v>171</v>
      </c>
      <c r="L141" s="30"/>
      <c r="M141" s="138" t="s">
        <v>1</v>
      </c>
      <c r="N141" s="139" t="s">
        <v>47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172</v>
      </c>
      <c r="AT141" s="142" t="s">
        <v>167</v>
      </c>
      <c r="AU141" s="142" t="s">
        <v>114</v>
      </c>
      <c r="AY141" s="15" t="s">
        <v>164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114</v>
      </c>
      <c r="BK141" s="143">
        <f>ROUND(I141*H141,2)</f>
        <v>0</v>
      </c>
      <c r="BL141" s="15" t="s">
        <v>172</v>
      </c>
      <c r="BM141" s="142" t="s">
        <v>1830</v>
      </c>
    </row>
    <row r="142" spans="2:65" s="12" customFormat="1" ht="11.25">
      <c r="B142" s="144"/>
      <c r="D142" s="145" t="s">
        <v>174</v>
      </c>
      <c r="E142" s="146" t="s">
        <v>1</v>
      </c>
      <c r="F142" s="147" t="s">
        <v>1831</v>
      </c>
      <c r="H142" s="148">
        <v>20</v>
      </c>
      <c r="I142" s="149"/>
      <c r="L142" s="144"/>
      <c r="M142" s="150"/>
      <c r="T142" s="151"/>
      <c r="AT142" s="146" t="s">
        <v>174</v>
      </c>
      <c r="AU142" s="146" t="s">
        <v>114</v>
      </c>
      <c r="AV142" s="12" t="s">
        <v>114</v>
      </c>
      <c r="AW142" s="12" t="s">
        <v>35</v>
      </c>
      <c r="AX142" s="12" t="s">
        <v>89</v>
      </c>
      <c r="AY142" s="146" t="s">
        <v>164</v>
      </c>
    </row>
    <row r="143" spans="2:65" s="1" customFormat="1" ht="16.5" customHeight="1">
      <c r="B143" s="30"/>
      <c r="C143" s="130" t="s">
        <v>187</v>
      </c>
      <c r="D143" s="131" t="s">
        <v>167</v>
      </c>
      <c r="E143" s="132" t="s">
        <v>1832</v>
      </c>
      <c r="F143" s="133" t="s">
        <v>1833</v>
      </c>
      <c r="G143" s="134" t="s">
        <v>276</v>
      </c>
      <c r="H143" s="135">
        <v>20</v>
      </c>
      <c r="I143" s="136"/>
      <c r="J143" s="137">
        <f>ROUND(I143*H143,2)</f>
        <v>0</v>
      </c>
      <c r="K143" s="133" t="s">
        <v>171</v>
      </c>
      <c r="L143" s="30"/>
      <c r="M143" s="138" t="s">
        <v>1</v>
      </c>
      <c r="N143" s="139" t="s">
        <v>47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172</v>
      </c>
      <c r="AT143" s="142" t="s">
        <v>167</v>
      </c>
      <c r="AU143" s="142" t="s">
        <v>114</v>
      </c>
      <c r="AY143" s="15" t="s">
        <v>164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114</v>
      </c>
      <c r="BK143" s="143">
        <f>ROUND(I143*H143,2)</f>
        <v>0</v>
      </c>
      <c r="BL143" s="15" t="s">
        <v>172</v>
      </c>
      <c r="BM143" s="142" t="s">
        <v>1834</v>
      </c>
    </row>
    <row r="144" spans="2:65" s="12" customFormat="1" ht="11.25">
      <c r="B144" s="144"/>
      <c r="D144" s="145" t="s">
        <v>174</v>
      </c>
      <c r="E144" s="146" t="s">
        <v>1</v>
      </c>
      <c r="F144" s="147" t="s">
        <v>1835</v>
      </c>
      <c r="H144" s="148">
        <v>20</v>
      </c>
      <c r="I144" s="149"/>
      <c r="L144" s="144"/>
      <c r="M144" s="150"/>
      <c r="T144" s="151"/>
      <c r="AT144" s="146" t="s">
        <v>174</v>
      </c>
      <c r="AU144" s="146" t="s">
        <v>114</v>
      </c>
      <c r="AV144" s="12" t="s">
        <v>114</v>
      </c>
      <c r="AW144" s="12" t="s">
        <v>35</v>
      </c>
      <c r="AX144" s="12" t="s">
        <v>89</v>
      </c>
      <c r="AY144" s="146" t="s">
        <v>164</v>
      </c>
    </row>
    <row r="145" spans="2:65" s="1" customFormat="1" ht="16.5" customHeight="1">
      <c r="B145" s="30"/>
      <c r="C145" s="130" t="s">
        <v>192</v>
      </c>
      <c r="D145" s="131" t="s">
        <v>167</v>
      </c>
      <c r="E145" s="132" t="s">
        <v>1836</v>
      </c>
      <c r="F145" s="133" t="s">
        <v>1837</v>
      </c>
      <c r="G145" s="134" t="s">
        <v>195</v>
      </c>
      <c r="H145" s="135">
        <v>20</v>
      </c>
      <c r="I145" s="136"/>
      <c r="J145" s="137">
        <f>ROUND(I145*H145,2)</f>
        <v>0</v>
      </c>
      <c r="K145" s="133" t="s">
        <v>171</v>
      </c>
      <c r="L145" s="30"/>
      <c r="M145" s="138" t="s">
        <v>1</v>
      </c>
      <c r="N145" s="139" t="s">
        <v>47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172</v>
      </c>
      <c r="AT145" s="142" t="s">
        <v>167</v>
      </c>
      <c r="AU145" s="142" t="s">
        <v>114</v>
      </c>
      <c r="AY145" s="15" t="s">
        <v>164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114</v>
      </c>
      <c r="BK145" s="143">
        <f>ROUND(I145*H145,2)</f>
        <v>0</v>
      </c>
      <c r="BL145" s="15" t="s">
        <v>172</v>
      </c>
      <c r="BM145" s="142" t="s">
        <v>1838</v>
      </c>
    </row>
    <row r="146" spans="2:65" s="12" customFormat="1" ht="11.25">
      <c r="B146" s="144"/>
      <c r="D146" s="145" t="s">
        <v>174</v>
      </c>
      <c r="E146" s="146" t="s">
        <v>1</v>
      </c>
      <c r="F146" s="147" t="s">
        <v>1839</v>
      </c>
      <c r="H146" s="148">
        <v>20</v>
      </c>
      <c r="I146" s="149"/>
      <c r="L146" s="144"/>
      <c r="M146" s="150"/>
      <c r="T146" s="151"/>
      <c r="AT146" s="146" t="s">
        <v>174</v>
      </c>
      <c r="AU146" s="146" t="s">
        <v>114</v>
      </c>
      <c r="AV146" s="12" t="s">
        <v>114</v>
      </c>
      <c r="AW146" s="12" t="s">
        <v>35</v>
      </c>
      <c r="AX146" s="12" t="s">
        <v>89</v>
      </c>
      <c r="AY146" s="146" t="s">
        <v>164</v>
      </c>
    </row>
    <row r="147" spans="2:65" s="1" customFormat="1" ht="21.75" customHeight="1">
      <c r="B147" s="30"/>
      <c r="C147" s="130" t="s">
        <v>198</v>
      </c>
      <c r="D147" s="131" t="s">
        <v>167</v>
      </c>
      <c r="E147" s="132" t="s">
        <v>1840</v>
      </c>
      <c r="F147" s="133" t="s">
        <v>1841</v>
      </c>
      <c r="G147" s="134" t="s">
        <v>195</v>
      </c>
      <c r="H147" s="135">
        <v>43.68</v>
      </c>
      <c r="I147" s="136"/>
      <c r="J147" s="137">
        <f>ROUND(I147*H147,2)</f>
        <v>0</v>
      </c>
      <c r="K147" s="133" t="s">
        <v>171</v>
      </c>
      <c r="L147" s="30"/>
      <c r="M147" s="138" t="s">
        <v>1</v>
      </c>
      <c r="N147" s="13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172</v>
      </c>
      <c r="AT147" s="142" t="s">
        <v>167</v>
      </c>
      <c r="AU147" s="142" t="s">
        <v>114</v>
      </c>
      <c r="AY147" s="15" t="s">
        <v>164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114</v>
      </c>
      <c r="BK147" s="143">
        <f>ROUND(I147*H147,2)</f>
        <v>0</v>
      </c>
      <c r="BL147" s="15" t="s">
        <v>172</v>
      </c>
      <c r="BM147" s="142" t="s">
        <v>1842</v>
      </c>
    </row>
    <row r="148" spans="2:65" s="12" customFormat="1" ht="11.25">
      <c r="B148" s="144"/>
      <c r="D148" s="145" t="s">
        <v>174</v>
      </c>
      <c r="E148" s="146" t="s">
        <v>1</v>
      </c>
      <c r="F148" s="147" t="s">
        <v>1843</v>
      </c>
      <c r="H148" s="148">
        <v>10.24</v>
      </c>
      <c r="I148" s="149"/>
      <c r="L148" s="144"/>
      <c r="M148" s="150"/>
      <c r="T148" s="151"/>
      <c r="AT148" s="146" t="s">
        <v>174</v>
      </c>
      <c r="AU148" s="146" t="s">
        <v>114</v>
      </c>
      <c r="AV148" s="12" t="s">
        <v>114</v>
      </c>
      <c r="AW148" s="12" t="s">
        <v>35</v>
      </c>
      <c r="AX148" s="12" t="s">
        <v>81</v>
      </c>
      <c r="AY148" s="146" t="s">
        <v>164</v>
      </c>
    </row>
    <row r="149" spans="2:65" s="12" customFormat="1" ht="11.25">
      <c r="B149" s="144"/>
      <c r="D149" s="145" t="s">
        <v>174</v>
      </c>
      <c r="E149" s="146" t="s">
        <v>1</v>
      </c>
      <c r="F149" s="147" t="s">
        <v>1844</v>
      </c>
      <c r="H149" s="148">
        <v>3.2</v>
      </c>
      <c r="I149" s="149"/>
      <c r="L149" s="144"/>
      <c r="M149" s="150"/>
      <c r="T149" s="151"/>
      <c r="AT149" s="146" t="s">
        <v>174</v>
      </c>
      <c r="AU149" s="146" t="s">
        <v>114</v>
      </c>
      <c r="AV149" s="12" t="s">
        <v>114</v>
      </c>
      <c r="AW149" s="12" t="s">
        <v>35</v>
      </c>
      <c r="AX149" s="12" t="s">
        <v>81</v>
      </c>
      <c r="AY149" s="146" t="s">
        <v>164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1845</v>
      </c>
      <c r="H150" s="148">
        <v>23.04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81</v>
      </c>
      <c r="AY150" s="146" t="s">
        <v>164</v>
      </c>
    </row>
    <row r="151" spans="2:65" s="12" customFormat="1" ht="11.25">
      <c r="B151" s="144"/>
      <c r="D151" s="145" t="s">
        <v>174</v>
      </c>
      <c r="E151" s="146" t="s">
        <v>1</v>
      </c>
      <c r="F151" s="147" t="s">
        <v>1846</v>
      </c>
      <c r="H151" s="148">
        <v>7.2</v>
      </c>
      <c r="I151" s="149"/>
      <c r="L151" s="144"/>
      <c r="M151" s="150"/>
      <c r="T151" s="151"/>
      <c r="AT151" s="146" t="s">
        <v>174</v>
      </c>
      <c r="AU151" s="146" t="s">
        <v>114</v>
      </c>
      <c r="AV151" s="12" t="s">
        <v>114</v>
      </c>
      <c r="AW151" s="12" t="s">
        <v>35</v>
      </c>
      <c r="AX151" s="12" t="s">
        <v>81</v>
      </c>
      <c r="AY151" s="146" t="s">
        <v>164</v>
      </c>
    </row>
    <row r="152" spans="2:65" s="13" customFormat="1" ht="11.25">
      <c r="B152" s="152"/>
      <c r="D152" s="145" t="s">
        <v>174</v>
      </c>
      <c r="E152" s="153" t="s">
        <v>1</v>
      </c>
      <c r="F152" s="154" t="s">
        <v>221</v>
      </c>
      <c r="H152" s="155">
        <v>43.680000000000007</v>
      </c>
      <c r="I152" s="156"/>
      <c r="L152" s="152"/>
      <c r="M152" s="157"/>
      <c r="T152" s="158"/>
      <c r="AT152" s="153" t="s">
        <v>174</v>
      </c>
      <c r="AU152" s="153" t="s">
        <v>114</v>
      </c>
      <c r="AV152" s="13" t="s">
        <v>172</v>
      </c>
      <c r="AW152" s="13" t="s">
        <v>35</v>
      </c>
      <c r="AX152" s="13" t="s">
        <v>89</v>
      </c>
      <c r="AY152" s="153" t="s">
        <v>164</v>
      </c>
    </row>
    <row r="153" spans="2:65" s="1" customFormat="1" ht="16.5" customHeight="1">
      <c r="B153" s="30"/>
      <c r="C153" s="130" t="s">
        <v>203</v>
      </c>
      <c r="D153" s="131" t="s">
        <v>167</v>
      </c>
      <c r="E153" s="132" t="s">
        <v>1847</v>
      </c>
      <c r="F153" s="133" t="s">
        <v>1848</v>
      </c>
      <c r="G153" s="134" t="s">
        <v>170</v>
      </c>
      <c r="H153" s="135">
        <v>109.2</v>
      </c>
      <c r="I153" s="136"/>
      <c r="J153" s="137">
        <f>ROUND(I153*H153,2)</f>
        <v>0</v>
      </c>
      <c r="K153" s="133" t="s">
        <v>171</v>
      </c>
      <c r="L153" s="30"/>
      <c r="M153" s="138" t="s">
        <v>1</v>
      </c>
      <c r="N153" s="139" t="s">
        <v>47</v>
      </c>
      <c r="P153" s="140">
        <f>O153*H153</f>
        <v>0</v>
      </c>
      <c r="Q153" s="140">
        <v>8.4000000000000003E-4</v>
      </c>
      <c r="R153" s="140">
        <f>Q153*H153</f>
        <v>9.1728000000000004E-2</v>
      </c>
      <c r="S153" s="140">
        <v>0</v>
      </c>
      <c r="T153" s="141">
        <f>S153*H153</f>
        <v>0</v>
      </c>
      <c r="AR153" s="142" t="s">
        <v>172</v>
      </c>
      <c r="AT153" s="142" t="s">
        <v>167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172</v>
      </c>
      <c r="BM153" s="142" t="s">
        <v>1849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1850</v>
      </c>
      <c r="H154" s="148">
        <v>83.2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81</v>
      </c>
      <c r="AY154" s="146" t="s">
        <v>164</v>
      </c>
    </row>
    <row r="155" spans="2:65" s="12" customFormat="1" ht="11.25">
      <c r="B155" s="144"/>
      <c r="D155" s="145" t="s">
        <v>174</v>
      </c>
      <c r="E155" s="146" t="s">
        <v>1</v>
      </c>
      <c r="F155" s="147" t="s">
        <v>1851</v>
      </c>
      <c r="H155" s="148">
        <v>26</v>
      </c>
      <c r="I155" s="149"/>
      <c r="L155" s="144"/>
      <c r="M155" s="150"/>
      <c r="T155" s="151"/>
      <c r="AT155" s="146" t="s">
        <v>174</v>
      </c>
      <c r="AU155" s="146" t="s">
        <v>114</v>
      </c>
      <c r="AV155" s="12" t="s">
        <v>114</v>
      </c>
      <c r="AW155" s="12" t="s">
        <v>35</v>
      </c>
      <c r="AX155" s="12" t="s">
        <v>81</v>
      </c>
      <c r="AY155" s="146" t="s">
        <v>164</v>
      </c>
    </row>
    <row r="156" spans="2:65" s="13" customFormat="1" ht="11.25">
      <c r="B156" s="152"/>
      <c r="D156" s="145" t="s">
        <v>174</v>
      </c>
      <c r="E156" s="153" t="s">
        <v>1</v>
      </c>
      <c r="F156" s="154" t="s">
        <v>221</v>
      </c>
      <c r="H156" s="155">
        <v>109.2</v>
      </c>
      <c r="I156" s="156"/>
      <c r="L156" s="152"/>
      <c r="M156" s="157"/>
      <c r="T156" s="158"/>
      <c r="AT156" s="153" t="s">
        <v>174</v>
      </c>
      <c r="AU156" s="153" t="s">
        <v>114</v>
      </c>
      <c r="AV156" s="13" t="s">
        <v>172</v>
      </c>
      <c r="AW156" s="13" t="s">
        <v>35</v>
      </c>
      <c r="AX156" s="13" t="s">
        <v>89</v>
      </c>
      <c r="AY156" s="153" t="s">
        <v>164</v>
      </c>
    </row>
    <row r="157" spans="2:65" s="1" customFormat="1" ht="16.5" customHeight="1">
      <c r="B157" s="30"/>
      <c r="C157" s="130" t="s">
        <v>165</v>
      </c>
      <c r="D157" s="131" t="s">
        <v>167</v>
      </c>
      <c r="E157" s="132" t="s">
        <v>1852</v>
      </c>
      <c r="F157" s="133" t="s">
        <v>1853</v>
      </c>
      <c r="G157" s="134" t="s">
        <v>170</v>
      </c>
      <c r="H157" s="135">
        <v>109.2</v>
      </c>
      <c r="I157" s="136"/>
      <c r="J157" s="137">
        <f>ROUND(I157*H157,2)</f>
        <v>0</v>
      </c>
      <c r="K157" s="133" t="s">
        <v>171</v>
      </c>
      <c r="L157" s="30"/>
      <c r="M157" s="138" t="s">
        <v>1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172</v>
      </c>
      <c r="AT157" s="142" t="s">
        <v>167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172</v>
      </c>
      <c r="BM157" s="142" t="s">
        <v>1854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1850</v>
      </c>
      <c r="H158" s="148">
        <v>83.2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81</v>
      </c>
      <c r="AY158" s="146" t="s">
        <v>164</v>
      </c>
    </row>
    <row r="159" spans="2:65" s="12" customFormat="1" ht="11.25">
      <c r="B159" s="144"/>
      <c r="D159" s="145" t="s">
        <v>174</v>
      </c>
      <c r="E159" s="146" t="s">
        <v>1</v>
      </c>
      <c r="F159" s="147" t="s">
        <v>1851</v>
      </c>
      <c r="H159" s="148">
        <v>26</v>
      </c>
      <c r="I159" s="149"/>
      <c r="L159" s="144"/>
      <c r="M159" s="150"/>
      <c r="T159" s="151"/>
      <c r="AT159" s="146" t="s">
        <v>174</v>
      </c>
      <c r="AU159" s="146" t="s">
        <v>114</v>
      </c>
      <c r="AV159" s="12" t="s">
        <v>114</v>
      </c>
      <c r="AW159" s="12" t="s">
        <v>35</v>
      </c>
      <c r="AX159" s="12" t="s">
        <v>81</v>
      </c>
      <c r="AY159" s="146" t="s">
        <v>164</v>
      </c>
    </row>
    <row r="160" spans="2:65" s="13" customFormat="1" ht="11.25">
      <c r="B160" s="152"/>
      <c r="D160" s="145" t="s">
        <v>174</v>
      </c>
      <c r="E160" s="153" t="s">
        <v>1</v>
      </c>
      <c r="F160" s="154" t="s">
        <v>221</v>
      </c>
      <c r="H160" s="155">
        <v>109.2</v>
      </c>
      <c r="I160" s="156"/>
      <c r="L160" s="152"/>
      <c r="M160" s="157"/>
      <c r="T160" s="158"/>
      <c r="AT160" s="153" t="s">
        <v>174</v>
      </c>
      <c r="AU160" s="153" t="s">
        <v>114</v>
      </c>
      <c r="AV160" s="13" t="s">
        <v>172</v>
      </c>
      <c r="AW160" s="13" t="s">
        <v>35</v>
      </c>
      <c r="AX160" s="13" t="s">
        <v>89</v>
      </c>
      <c r="AY160" s="153" t="s">
        <v>164</v>
      </c>
    </row>
    <row r="161" spans="2:65" s="1" customFormat="1" ht="21.75" customHeight="1">
      <c r="B161" s="30"/>
      <c r="C161" s="130" t="s">
        <v>212</v>
      </c>
      <c r="D161" s="131" t="s">
        <v>167</v>
      </c>
      <c r="E161" s="132" t="s">
        <v>1855</v>
      </c>
      <c r="F161" s="133" t="s">
        <v>1856</v>
      </c>
      <c r="G161" s="134" t="s">
        <v>195</v>
      </c>
      <c r="H161" s="135">
        <v>0.78500000000000003</v>
      </c>
      <c r="I161" s="136"/>
      <c r="J161" s="137">
        <f>ROUND(I161*H161,2)</f>
        <v>0</v>
      </c>
      <c r="K161" s="133" t="s">
        <v>171</v>
      </c>
      <c r="L161" s="30"/>
      <c r="M161" s="138" t="s">
        <v>1</v>
      </c>
      <c r="N161" s="139" t="s">
        <v>47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172</v>
      </c>
      <c r="AT161" s="142" t="s">
        <v>167</v>
      </c>
      <c r="AU161" s="142" t="s">
        <v>114</v>
      </c>
      <c r="AY161" s="15" t="s">
        <v>164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114</v>
      </c>
      <c r="BK161" s="143">
        <f>ROUND(I161*H161,2)</f>
        <v>0</v>
      </c>
      <c r="BL161" s="15" t="s">
        <v>172</v>
      </c>
      <c r="BM161" s="142" t="s">
        <v>1857</v>
      </c>
    </row>
    <row r="162" spans="2:65" s="12" customFormat="1" ht="11.25">
      <c r="B162" s="144"/>
      <c r="D162" s="145" t="s">
        <v>174</v>
      </c>
      <c r="E162" s="146" t="s">
        <v>1</v>
      </c>
      <c r="F162" s="147" t="s">
        <v>1858</v>
      </c>
      <c r="H162" s="148">
        <v>0.78500000000000003</v>
      </c>
      <c r="I162" s="149"/>
      <c r="L162" s="144"/>
      <c r="M162" s="150"/>
      <c r="T162" s="151"/>
      <c r="AT162" s="146" t="s">
        <v>174</v>
      </c>
      <c r="AU162" s="146" t="s">
        <v>114</v>
      </c>
      <c r="AV162" s="12" t="s">
        <v>114</v>
      </c>
      <c r="AW162" s="12" t="s">
        <v>35</v>
      </c>
      <c r="AX162" s="12" t="s">
        <v>89</v>
      </c>
      <c r="AY162" s="146" t="s">
        <v>164</v>
      </c>
    </row>
    <row r="163" spans="2:65" s="1" customFormat="1" ht="24.2" customHeight="1">
      <c r="B163" s="30"/>
      <c r="C163" s="130" t="s">
        <v>222</v>
      </c>
      <c r="D163" s="131" t="s">
        <v>167</v>
      </c>
      <c r="E163" s="132" t="s">
        <v>1859</v>
      </c>
      <c r="F163" s="133" t="s">
        <v>1860</v>
      </c>
      <c r="G163" s="134" t="s">
        <v>195</v>
      </c>
      <c r="H163" s="135">
        <v>7.85</v>
      </c>
      <c r="I163" s="136"/>
      <c r="J163" s="137">
        <f>ROUND(I163*H163,2)</f>
        <v>0</v>
      </c>
      <c r="K163" s="133" t="s">
        <v>171</v>
      </c>
      <c r="L163" s="30"/>
      <c r="M163" s="138" t="s">
        <v>1</v>
      </c>
      <c r="N163" s="139" t="s">
        <v>47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172</v>
      </c>
      <c r="AT163" s="142" t="s">
        <v>167</v>
      </c>
      <c r="AU163" s="142" t="s">
        <v>114</v>
      </c>
      <c r="AY163" s="15" t="s">
        <v>164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114</v>
      </c>
      <c r="BK163" s="143">
        <f>ROUND(I163*H163,2)</f>
        <v>0</v>
      </c>
      <c r="BL163" s="15" t="s">
        <v>172</v>
      </c>
      <c r="BM163" s="142" t="s">
        <v>1861</v>
      </c>
    </row>
    <row r="164" spans="2:65" s="12" customFormat="1" ht="11.25">
      <c r="B164" s="144"/>
      <c r="D164" s="145" t="s">
        <v>174</v>
      </c>
      <c r="E164" s="146" t="s">
        <v>1</v>
      </c>
      <c r="F164" s="147" t="s">
        <v>1862</v>
      </c>
      <c r="H164" s="148">
        <v>7.85</v>
      </c>
      <c r="I164" s="149"/>
      <c r="L164" s="144"/>
      <c r="M164" s="150"/>
      <c r="T164" s="151"/>
      <c r="AT164" s="146" t="s">
        <v>174</v>
      </c>
      <c r="AU164" s="146" t="s">
        <v>114</v>
      </c>
      <c r="AV164" s="12" t="s">
        <v>114</v>
      </c>
      <c r="AW164" s="12" t="s">
        <v>35</v>
      </c>
      <c r="AX164" s="12" t="s">
        <v>89</v>
      </c>
      <c r="AY164" s="146" t="s">
        <v>164</v>
      </c>
    </row>
    <row r="165" spans="2:65" s="1" customFormat="1" ht="21.75" customHeight="1">
      <c r="B165" s="30"/>
      <c r="C165" s="130" t="s">
        <v>8</v>
      </c>
      <c r="D165" s="131" t="s">
        <v>167</v>
      </c>
      <c r="E165" s="132" t="s">
        <v>1863</v>
      </c>
      <c r="F165" s="133" t="s">
        <v>1864</v>
      </c>
      <c r="G165" s="134" t="s">
        <v>195</v>
      </c>
      <c r="H165" s="135">
        <v>34.225000000000001</v>
      </c>
      <c r="I165" s="136"/>
      <c r="J165" s="137">
        <f>ROUND(I165*H165,2)</f>
        <v>0</v>
      </c>
      <c r="K165" s="133" t="s">
        <v>171</v>
      </c>
      <c r="L165" s="30"/>
      <c r="M165" s="138" t="s">
        <v>1</v>
      </c>
      <c r="N165" s="139" t="s">
        <v>47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172</v>
      </c>
      <c r="AT165" s="142" t="s">
        <v>167</v>
      </c>
      <c r="AU165" s="142" t="s">
        <v>114</v>
      </c>
      <c r="AY165" s="15" t="s">
        <v>164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114</v>
      </c>
      <c r="BK165" s="143">
        <f>ROUND(I165*H165,2)</f>
        <v>0</v>
      </c>
      <c r="BL165" s="15" t="s">
        <v>172</v>
      </c>
      <c r="BM165" s="142" t="s">
        <v>1865</v>
      </c>
    </row>
    <row r="166" spans="2:65" s="12" customFormat="1" ht="11.25">
      <c r="B166" s="144"/>
      <c r="D166" s="145" t="s">
        <v>174</v>
      </c>
      <c r="E166" s="146" t="s">
        <v>1</v>
      </c>
      <c r="F166" s="147" t="s">
        <v>1858</v>
      </c>
      <c r="H166" s="148">
        <v>0.78500000000000003</v>
      </c>
      <c r="I166" s="149"/>
      <c r="L166" s="144"/>
      <c r="M166" s="150"/>
      <c r="T166" s="151"/>
      <c r="AT166" s="146" t="s">
        <v>174</v>
      </c>
      <c r="AU166" s="146" t="s">
        <v>114</v>
      </c>
      <c r="AV166" s="12" t="s">
        <v>114</v>
      </c>
      <c r="AW166" s="12" t="s">
        <v>35</v>
      </c>
      <c r="AX166" s="12" t="s">
        <v>81</v>
      </c>
      <c r="AY166" s="146" t="s">
        <v>164</v>
      </c>
    </row>
    <row r="167" spans="2:65" s="12" customFormat="1" ht="11.25">
      <c r="B167" s="144"/>
      <c r="D167" s="145" t="s">
        <v>174</v>
      </c>
      <c r="E167" s="146" t="s">
        <v>1</v>
      </c>
      <c r="F167" s="147" t="s">
        <v>1839</v>
      </c>
      <c r="H167" s="148">
        <v>20</v>
      </c>
      <c r="I167" s="149"/>
      <c r="L167" s="144"/>
      <c r="M167" s="150"/>
      <c r="T167" s="151"/>
      <c r="AT167" s="146" t="s">
        <v>174</v>
      </c>
      <c r="AU167" s="146" t="s">
        <v>114</v>
      </c>
      <c r="AV167" s="12" t="s">
        <v>114</v>
      </c>
      <c r="AW167" s="12" t="s">
        <v>35</v>
      </c>
      <c r="AX167" s="12" t="s">
        <v>81</v>
      </c>
      <c r="AY167" s="146" t="s">
        <v>164</v>
      </c>
    </row>
    <row r="168" spans="2:65" s="12" customFormat="1" ht="11.25">
      <c r="B168" s="144"/>
      <c r="D168" s="145" t="s">
        <v>174</v>
      </c>
      <c r="E168" s="146" t="s">
        <v>1</v>
      </c>
      <c r="F168" s="147" t="s">
        <v>1843</v>
      </c>
      <c r="H168" s="148">
        <v>10.24</v>
      </c>
      <c r="I168" s="149"/>
      <c r="L168" s="144"/>
      <c r="M168" s="150"/>
      <c r="T168" s="151"/>
      <c r="AT168" s="146" t="s">
        <v>174</v>
      </c>
      <c r="AU168" s="146" t="s">
        <v>114</v>
      </c>
      <c r="AV168" s="12" t="s">
        <v>114</v>
      </c>
      <c r="AW168" s="12" t="s">
        <v>35</v>
      </c>
      <c r="AX168" s="12" t="s">
        <v>81</v>
      </c>
      <c r="AY168" s="146" t="s">
        <v>164</v>
      </c>
    </row>
    <row r="169" spans="2:65" s="12" customFormat="1" ht="11.25">
      <c r="B169" s="144"/>
      <c r="D169" s="145" t="s">
        <v>174</v>
      </c>
      <c r="E169" s="146" t="s">
        <v>1</v>
      </c>
      <c r="F169" s="147" t="s">
        <v>1844</v>
      </c>
      <c r="H169" s="148">
        <v>3.2</v>
      </c>
      <c r="I169" s="149"/>
      <c r="L169" s="144"/>
      <c r="M169" s="150"/>
      <c r="T169" s="151"/>
      <c r="AT169" s="146" t="s">
        <v>174</v>
      </c>
      <c r="AU169" s="146" t="s">
        <v>114</v>
      </c>
      <c r="AV169" s="12" t="s">
        <v>114</v>
      </c>
      <c r="AW169" s="12" t="s">
        <v>35</v>
      </c>
      <c r="AX169" s="12" t="s">
        <v>81</v>
      </c>
      <c r="AY169" s="146" t="s">
        <v>164</v>
      </c>
    </row>
    <row r="170" spans="2:65" s="13" customFormat="1" ht="11.25">
      <c r="B170" s="152"/>
      <c r="D170" s="145" t="s">
        <v>174</v>
      </c>
      <c r="E170" s="153" t="s">
        <v>1</v>
      </c>
      <c r="F170" s="154" t="s">
        <v>221</v>
      </c>
      <c r="H170" s="155">
        <v>34.225000000000001</v>
      </c>
      <c r="I170" s="156"/>
      <c r="L170" s="152"/>
      <c r="M170" s="157"/>
      <c r="T170" s="158"/>
      <c r="AT170" s="153" t="s">
        <v>174</v>
      </c>
      <c r="AU170" s="153" t="s">
        <v>114</v>
      </c>
      <c r="AV170" s="13" t="s">
        <v>172</v>
      </c>
      <c r="AW170" s="13" t="s">
        <v>35</v>
      </c>
      <c r="AX170" s="13" t="s">
        <v>89</v>
      </c>
      <c r="AY170" s="153" t="s">
        <v>164</v>
      </c>
    </row>
    <row r="171" spans="2:65" s="1" customFormat="1" ht="24.2" customHeight="1">
      <c r="B171" s="30"/>
      <c r="C171" s="130" t="s">
        <v>231</v>
      </c>
      <c r="D171" s="131" t="s">
        <v>167</v>
      </c>
      <c r="E171" s="132" t="s">
        <v>1866</v>
      </c>
      <c r="F171" s="133" t="s">
        <v>1867</v>
      </c>
      <c r="G171" s="134" t="s">
        <v>195</v>
      </c>
      <c r="H171" s="135">
        <v>1026.75</v>
      </c>
      <c r="I171" s="136"/>
      <c r="J171" s="137">
        <f>ROUND(I171*H171,2)</f>
        <v>0</v>
      </c>
      <c r="K171" s="133" t="s">
        <v>171</v>
      </c>
      <c r="L171" s="30"/>
      <c r="M171" s="138" t="s">
        <v>1</v>
      </c>
      <c r="N171" s="139" t="s">
        <v>47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172</v>
      </c>
      <c r="AT171" s="142" t="s">
        <v>167</v>
      </c>
      <c r="AU171" s="142" t="s">
        <v>114</v>
      </c>
      <c r="AY171" s="15" t="s">
        <v>164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114</v>
      </c>
      <c r="BK171" s="143">
        <f>ROUND(I171*H171,2)</f>
        <v>0</v>
      </c>
      <c r="BL171" s="15" t="s">
        <v>172</v>
      </c>
      <c r="BM171" s="142" t="s">
        <v>1868</v>
      </c>
    </row>
    <row r="172" spans="2:65" s="12" customFormat="1" ht="11.25">
      <c r="B172" s="144"/>
      <c r="D172" s="145" t="s">
        <v>174</v>
      </c>
      <c r="E172" s="146" t="s">
        <v>1</v>
      </c>
      <c r="F172" s="147" t="s">
        <v>1869</v>
      </c>
      <c r="H172" s="148">
        <v>23.55</v>
      </c>
      <c r="I172" s="149"/>
      <c r="L172" s="144"/>
      <c r="M172" s="150"/>
      <c r="T172" s="151"/>
      <c r="AT172" s="146" t="s">
        <v>174</v>
      </c>
      <c r="AU172" s="146" t="s">
        <v>114</v>
      </c>
      <c r="AV172" s="12" t="s">
        <v>114</v>
      </c>
      <c r="AW172" s="12" t="s">
        <v>35</v>
      </c>
      <c r="AX172" s="12" t="s">
        <v>81</v>
      </c>
      <c r="AY172" s="146" t="s">
        <v>164</v>
      </c>
    </row>
    <row r="173" spans="2:65" s="12" customFormat="1" ht="11.25">
      <c r="B173" s="144"/>
      <c r="D173" s="145" t="s">
        <v>174</v>
      </c>
      <c r="E173" s="146" t="s">
        <v>1</v>
      </c>
      <c r="F173" s="147" t="s">
        <v>1870</v>
      </c>
      <c r="H173" s="148">
        <v>600</v>
      </c>
      <c r="I173" s="149"/>
      <c r="L173" s="144"/>
      <c r="M173" s="150"/>
      <c r="T173" s="151"/>
      <c r="AT173" s="146" t="s">
        <v>174</v>
      </c>
      <c r="AU173" s="146" t="s">
        <v>114</v>
      </c>
      <c r="AV173" s="12" t="s">
        <v>114</v>
      </c>
      <c r="AW173" s="12" t="s">
        <v>35</v>
      </c>
      <c r="AX173" s="12" t="s">
        <v>81</v>
      </c>
      <c r="AY173" s="146" t="s">
        <v>164</v>
      </c>
    </row>
    <row r="174" spans="2:65" s="12" customFormat="1" ht="11.25">
      <c r="B174" s="144"/>
      <c r="D174" s="145" t="s">
        <v>174</v>
      </c>
      <c r="E174" s="146" t="s">
        <v>1</v>
      </c>
      <c r="F174" s="147" t="s">
        <v>1871</v>
      </c>
      <c r="H174" s="148">
        <v>307.2</v>
      </c>
      <c r="I174" s="149"/>
      <c r="L174" s="144"/>
      <c r="M174" s="150"/>
      <c r="T174" s="151"/>
      <c r="AT174" s="146" t="s">
        <v>174</v>
      </c>
      <c r="AU174" s="146" t="s">
        <v>114</v>
      </c>
      <c r="AV174" s="12" t="s">
        <v>114</v>
      </c>
      <c r="AW174" s="12" t="s">
        <v>35</v>
      </c>
      <c r="AX174" s="12" t="s">
        <v>81</v>
      </c>
      <c r="AY174" s="146" t="s">
        <v>164</v>
      </c>
    </row>
    <row r="175" spans="2:65" s="12" customFormat="1" ht="11.25">
      <c r="B175" s="144"/>
      <c r="D175" s="145" t="s">
        <v>174</v>
      </c>
      <c r="E175" s="146" t="s">
        <v>1</v>
      </c>
      <c r="F175" s="147" t="s">
        <v>1872</v>
      </c>
      <c r="H175" s="148">
        <v>96</v>
      </c>
      <c r="I175" s="149"/>
      <c r="L175" s="144"/>
      <c r="M175" s="150"/>
      <c r="T175" s="151"/>
      <c r="AT175" s="146" t="s">
        <v>174</v>
      </c>
      <c r="AU175" s="146" t="s">
        <v>114</v>
      </c>
      <c r="AV175" s="12" t="s">
        <v>114</v>
      </c>
      <c r="AW175" s="12" t="s">
        <v>35</v>
      </c>
      <c r="AX175" s="12" t="s">
        <v>81</v>
      </c>
      <c r="AY175" s="146" t="s">
        <v>164</v>
      </c>
    </row>
    <row r="176" spans="2:65" s="13" customFormat="1" ht="11.25">
      <c r="B176" s="152"/>
      <c r="D176" s="145" t="s">
        <v>174</v>
      </c>
      <c r="E176" s="153" t="s">
        <v>1</v>
      </c>
      <c r="F176" s="154" t="s">
        <v>221</v>
      </c>
      <c r="H176" s="155">
        <v>1026.75</v>
      </c>
      <c r="I176" s="156"/>
      <c r="L176" s="152"/>
      <c r="M176" s="157"/>
      <c r="T176" s="158"/>
      <c r="AT176" s="153" t="s">
        <v>174</v>
      </c>
      <c r="AU176" s="153" t="s">
        <v>114</v>
      </c>
      <c r="AV176" s="13" t="s">
        <v>172</v>
      </c>
      <c r="AW176" s="13" t="s">
        <v>35</v>
      </c>
      <c r="AX176" s="13" t="s">
        <v>89</v>
      </c>
      <c r="AY176" s="153" t="s">
        <v>164</v>
      </c>
    </row>
    <row r="177" spans="2:65" s="1" customFormat="1" ht="16.5" customHeight="1">
      <c r="B177" s="30"/>
      <c r="C177" s="130" t="s">
        <v>236</v>
      </c>
      <c r="D177" s="131" t="s">
        <v>167</v>
      </c>
      <c r="E177" s="132" t="s">
        <v>1873</v>
      </c>
      <c r="F177" s="133" t="s">
        <v>1874</v>
      </c>
      <c r="G177" s="134" t="s">
        <v>195</v>
      </c>
      <c r="H177" s="135">
        <v>34.225000000000001</v>
      </c>
      <c r="I177" s="136"/>
      <c r="J177" s="137">
        <f>ROUND(I177*H177,2)</f>
        <v>0</v>
      </c>
      <c r="K177" s="133" t="s">
        <v>171</v>
      </c>
      <c r="L177" s="30"/>
      <c r="M177" s="138" t="s">
        <v>1</v>
      </c>
      <c r="N177" s="139" t="s">
        <v>47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172</v>
      </c>
      <c r="AT177" s="142" t="s">
        <v>167</v>
      </c>
      <c r="AU177" s="142" t="s">
        <v>114</v>
      </c>
      <c r="AY177" s="15" t="s">
        <v>164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114</v>
      </c>
      <c r="BK177" s="143">
        <f>ROUND(I177*H177,2)</f>
        <v>0</v>
      </c>
      <c r="BL177" s="15" t="s">
        <v>172</v>
      </c>
      <c r="BM177" s="142" t="s">
        <v>1875</v>
      </c>
    </row>
    <row r="178" spans="2:65" s="12" customFormat="1" ht="11.25">
      <c r="B178" s="144"/>
      <c r="D178" s="145" t="s">
        <v>174</v>
      </c>
      <c r="E178" s="146" t="s">
        <v>1</v>
      </c>
      <c r="F178" s="147" t="s">
        <v>1858</v>
      </c>
      <c r="H178" s="148">
        <v>0.78500000000000003</v>
      </c>
      <c r="I178" s="149"/>
      <c r="L178" s="144"/>
      <c r="M178" s="150"/>
      <c r="T178" s="151"/>
      <c r="AT178" s="146" t="s">
        <v>174</v>
      </c>
      <c r="AU178" s="146" t="s">
        <v>114</v>
      </c>
      <c r="AV178" s="12" t="s">
        <v>114</v>
      </c>
      <c r="AW178" s="12" t="s">
        <v>35</v>
      </c>
      <c r="AX178" s="12" t="s">
        <v>81</v>
      </c>
      <c r="AY178" s="146" t="s">
        <v>164</v>
      </c>
    </row>
    <row r="179" spans="2:65" s="12" customFormat="1" ht="11.25">
      <c r="B179" s="144"/>
      <c r="D179" s="145" t="s">
        <v>174</v>
      </c>
      <c r="E179" s="146" t="s">
        <v>1</v>
      </c>
      <c r="F179" s="147" t="s">
        <v>1839</v>
      </c>
      <c r="H179" s="148">
        <v>20</v>
      </c>
      <c r="I179" s="149"/>
      <c r="L179" s="144"/>
      <c r="M179" s="150"/>
      <c r="T179" s="151"/>
      <c r="AT179" s="146" t="s">
        <v>174</v>
      </c>
      <c r="AU179" s="146" t="s">
        <v>114</v>
      </c>
      <c r="AV179" s="12" t="s">
        <v>114</v>
      </c>
      <c r="AW179" s="12" t="s">
        <v>35</v>
      </c>
      <c r="AX179" s="12" t="s">
        <v>81</v>
      </c>
      <c r="AY179" s="146" t="s">
        <v>164</v>
      </c>
    </row>
    <row r="180" spans="2:65" s="12" customFormat="1" ht="11.25">
      <c r="B180" s="144"/>
      <c r="D180" s="145" t="s">
        <v>174</v>
      </c>
      <c r="E180" s="146" t="s">
        <v>1</v>
      </c>
      <c r="F180" s="147" t="s">
        <v>1843</v>
      </c>
      <c r="H180" s="148">
        <v>10.24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81</v>
      </c>
      <c r="AY180" s="146" t="s">
        <v>164</v>
      </c>
    </row>
    <row r="181" spans="2:65" s="12" customFormat="1" ht="11.25">
      <c r="B181" s="144"/>
      <c r="D181" s="145" t="s">
        <v>174</v>
      </c>
      <c r="E181" s="146" t="s">
        <v>1</v>
      </c>
      <c r="F181" s="147" t="s">
        <v>1844</v>
      </c>
      <c r="H181" s="148">
        <v>3.2</v>
      </c>
      <c r="I181" s="149"/>
      <c r="L181" s="144"/>
      <c r="M181" s="150"/>
      <c r="T181" s="151"/>
      <c r="AT181" s="146" t="s">
        <v>174</v>
      </c>
      <c r="AU181" s="146" t="s">
        <v>114</v>
      </c>
      <c r="AV181" s="12" t="s">
        <v>114</v>
      </c>
      <c r="AW181" s="12" t="s">
        <v>35</v>
      </c>
      <c r="AX181" s="12" t="s">
        <v>81</v>
      </c>
      <c r="AY181" s="146" t="s">
        <v>164</v>
      </c>
    </row>
    <row r="182" spans="2:65" s="13" customFormat="1" ht="11.25">
      <c r="B182" s="152"/>
      <c r="D182" s="145" t="s">
        <v>174</v>
      </c>
      <c r="E182" s="153" t="s">
        <v>1</v>
      </c>
      <c r="F182" s="154" t="s">
        <v>221</v>
      </c>
      <c r="H182" s="155">
        <v>34.225000000000001</v>
      </c>
      <c r="I182" s="156"/>
      <c r="L182" s="152"/>
      <c r="M182" s="157"/>
      <c r="T182" s="158"/>
      <c r="AT182" s="153" t="s">
        <v>174</v>
      </c>
      <c r="AU182" s="153" t="s">
        <v>114</v>
      </c>
      <c r="AV182" s="13" t="s">
        <v>172</v>
      </c>
      <c r="AW182" s="13" t="s">
        <v>35</v>
      </c>
      <c r="AX182" s="13" t="s">
        <v>89</v>
      </c>
      <c r="AY182" s="153" t="s">
        <v>164</v>
      </c>
    </row>
    <row r="183" spans="2:65" s="1" customFormat="1" ht="16.5" customHeight="1">
      <c r="B183" s="30"/>
      <c r="C183" s="130" t="s">
        <v>105</v>
      </c>
      <c r="D183" s="131" t="s">
        <v>167</v>
      </c>
      <c r="E183" s="132" t="s">
        <v>1876</v>
      </c>
      <c r="F183" s="133" t="s">
        <v>1877</v>
      </c>
      <c r="G183" s="134" t="s">
        <v>271</v>
      </c>
      <c r="H183" s="135">
        <v>68.45</v>
      </c>
      <c r="I183" s="136"/>
      <c r="J183" s="137">
        <f>ROUND(I183*H183,2)</f>
        <v>0</v>
      </c>
      <c r="K183" s="133" t="s">
        <v>171</v>
      </c>
      <c r="L183" s="30"/>
      <c r="M183" s="138" t="s">
        <v>1</v>
      </c>
      <c r="N183" s="139" t="s">
        <v>47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172</v>
      </c>
      <c r="AT183" s="142" t="s">
        <v>167</v>
      </c>
      <c r="AU183" s="142" t="s">
        <v>114</v>
      </c>
      <c r="AY183" s="15" t="s">
        <v>164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114</v>
      </c>
      <c r="BK183" s="143">
        <f>ROUND(I183*H183,2)</f>
        <v>0</v>
      </c>
      <c r="BL183" s="15" t="s">
        <v>172</v>
      </c>
      <c r="BM183" s="142" t="s">
        <v>1878</v>
      </c>
    </row>
    <row r="184" spans="2:65" s="12" customFormat="1" ht="11.25">
      <c r="B184" s="144"/>
      <c r="D184" s="145" t="s">
        <v>174</v>
      </c>
      <c r="E184" s="146" t="s">
        <v>1</v>
      </c>
      <c r="F184" s="147" t="s">
        <v>1879</v>
      </c>
      <c r="H184" s="148">
        <v>1.57</v>
      </c>
      <c r="I184" s="149"/>
      <c r="L184" s="144"/>
      <c r="M184" s="150"/>
      <c r="T184" s="151"/>
      <c r="AT184" s="146" t="s">
        <v>174</v>
      </c>
      <c r="AU184" s="146" t="s">
        <v>114</v>
      </c>
      <c r="AV184" s="12" t="s">
        <v>114</v>
      </c>
      <c r="AW184" s="12" t="s">
        <v>35</v>
      </c>
      <c r="AX184" s="12" t="s">
        <v>81</v>
      </c>
      <c r="AY184" s="146" t="s">
        <v>164</v>
      </c>
    </row>
    <row r="185" spans="2:65" s="12" customFormat="1" ht="11.25">
      <c r="B185" s="144"/>
      <c r="D185" s="145" t="s">
        <v>174</v>
      </c>
      <c r="E185" s="146" t="s">
        <v>1</v>
      </c>
      <c r="F185" s="147" t="s">
        <v>1880</v>
      </c>
      <c r="H185" s="148">
        <v>40</v>
      </c>
      <c r="I185" s="149"/>
      <c r="L185" s="144"/>
      <c r="M185" s="150"/>
      <c r="T185" s="151"/>
      <c r="AT185" s="146" t="s">
        <v>174</v>
      </c>
      <c r="AU185" s="146" t="s">
        <v>114</v>
      </c>
      <c r="AV185" s="12" t="s">
        <v>114</v>
      </c>
      <c r="AW185" s="12" t="s">
        <v>35</v>
      </c>
      <c r="AX185" s="12" t="s">
        <v>81</v>
      </c>
      <c r="AY185" s="146" t="s">
        <v>164</v>
      </c>
    </row>
    <row r="186" spans="2:65" s="12" customFormat="1" ht="11.25">
      <c r="B186" s="144"/>
      <c r="D186" s="145" t="s">
        <v>174</v>
      </c>
      <c r="E186" s="146" t="s">
        <v>1</v>
      </c>
      <c r="F186" s="147" t="s">
        <v>1881</v>
      </c>
      <c r="H186" s="148">
        <v>20.48</v>
      </c>
      <c r="I186" s="149"/>
      <c r="L186" s="144"/>
      <c r="M186" s="150"/>
      <c r="T186" s="151"/>
      <c r="AT186" s="146" t="s">
        <v>174</v>
      </c>
      <c r="AU186" s="146" t="s">
        <v>114</v>
      </c>
      <c r="AV186" s="12" t="s">
        <v>114</v>
      </c>
      <c r="AW186" s="12" t="s">
        <v>35</v>
      </c>
      <c r="AX186" s="12" t="s">
        <v>81</v>
      </c>
      <c r="AY186" s="146" t="s">
        <v>164</v>
      </c>
    </row>
    <row r="187" spans="2:65" s="12" customFormat="1" ht="11.25">
      <c r="B187" s="144"/>
      <c r="D187" s="145" t="s">
        <v>174</v>
      </c>
      <c r="E187" s="146" t="s">
        <v>1</v>
      </c>
      <c r="F187" s="147" t="s">
        <v>1882</v>
      </c>
      <c r="H187" s="148">
        <v>6.4</v>
      </c>
      <c r="I187" s="149"/>
      <c r="L187" s="144"/>
      <c r="M187" s="150"/>
      <c r="T187" s="151"/>
      <c r="AT187" s="146" t="s">
        <v>174</v>
      </c>
      <c r="AU187" s="146" t="s">
        <v>114</v>
      </c>
      <c r="AV187" s="12" t="s">
        <v>114</v>
      </c>
      <c r="AW187" s="12" t="s">
        <v>35</v>
      </c>
      <c r="AX187" s="12" t="s">
        <v>81</v>
      </c>
      <c r="AY187" s="146" t="s">
        <v>164</v>
      </c>
    </row>
    <row r="188" spans="2:65" s="13" customFormat="1" ht="11.25">
      <c r="B188" s="152"/>
      <c r="D188" s="145" t="s">
        <v>174</v>
      </c>
      <c r="E188" s="153" t="s">
        <v>1</v>
      </c>
      <c r="F188" s="154" t="s">
        <v>221</v>
      </c>
      <c r="H188" s="155">
        <v>68.45</v>
      </c>
      <c r="I188" s="156"/>
      <c r="L188" s="152"/>
      <c r="M188" s="157"/>
      <c r="T188" s="158"/>
      <c r="AT188" s="153" t="s">
        <v>174</v>
      </c>
      <c r="AU188" s="153" t="s">
        <v>114</v>
      </c>
      <c r="AV188" s="13" t="s">
        <v>172</v>
      </c>
      <c r="AW188" s="13" t="s">
        <v>35</v>
      </c>
      <c r="AX188" s="13" t="s">
        <v>89</v>
      </c>
      <c r="AY188" s="153" t="s">
        <v>164</v>
      </c>
    </row>
    <row r="189" spans="2:65" s="1" customFormat="1" ht="16.5" customHeight="1">
      <c r="B189" s="30"/>
      <c r="C189" s="130" t="s">
        <v>245</v>
      </c>
      <c r="D189" s="131" t="s">
        <v>167</v>
      </c>
      <c r="E189" s="132" t="s">
        <v>1883</v>
      </c>
      <c r="F189" s="133" t="s">
        <v>1884</v>
      </c>
      <c r="G189" s="134" t="s">
        <v>195</v>
      </c>
      <c r="H189" s="135">
        <v>34.225000000000001</v>
      </c>
      <c r="I189" s="136"/>
      <c r="J189" s="137">
        <f>ROUND(I189*H189,2)</f>
        <v>0</v>
      </c>
      <c r="K189" s="133" t="s">
        <v>171</v>
      </c>
      <c r="L189" s="30"/>
      <c r="M189" s="138" t="s">
        <v>1</v>
      </c>
      <c r="N189" s="139" t="s">
        <v>47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172</v>
      </c>
      <c r="AT189" s="142" t="s">
        <v>167</v>
      </c>
      <c r="AU189" s="142" t="s">
        <v>114</v>
      </c>
      <c r="AY189" s="15" t="s">
        <v>164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5" t="s">
        <v>114</v>
      </c>
      <c r="BK189" s="143">
        <f>ROUND(I189*H189,2)</f>
        <v>0</v>
      </c>
      <c r="BL189" s="15" t="s">
        <v>172</v>
      </c>
      <c r="BM189" s="142" t="s">
        <v>1885</v>
      </c>
    </row>
    <row r="190" spans="2:65" s="12" customFormat="1" ht="11.25">
      <c r="B190" s="144"/>
      <c r="D190" s="145" t="s">
        <v>174</v>
      </c>
      <c r="E190" s="146" t="s">
        <v>1</v>
      </c>
      <c r="F190" s="147" t="s">
        <v>1858</v>
      </c>
      <c r="H190" s="148">
        <v>0.78500000000000003</v>
      </c>
      <c r="I190" s="149"/>
      <c r="L190" s="144"/>
      <c r="M190" s="150"/>
      <c r="T190" s="151"/>
      <c r="AT190" s="146" t="s">
        <v>174</v>
      </c>
      <c r="AU190" s="146" t="s">
        <v>114</v>
      </c>
      <c r="AV190" s="12" t="s">
        <v>114</v>
      </c>
      <c r="AW190" s="12" t="s">
        <v>35</v>
      </c>
      <c r="AX190" s="12" t="s">
        <v>81</v>
      </c>
      <c r="AY190" s="146" t="s">
        <v>164</v>
      </c>
    </row>
    <row r="191" spans="2:65" s="12" customFormat="1" ht="11.25">
      <c r="B191" s="144"/>
      <c r="D191" s="145" t="s">
        <v>174</v>
      </c>
      <c r="E191" s="146" t="s">
        <v>1</v>
      </c>
      <c r="F191" s="147" t="s">
        <v>1839</v>
      </c>
      <c r="H191" s="148">
        <v>20</v>
      </c>
      <c r="I191" s="149"/>
      <c r="L191" s="144"/>
      <c r="M191" s="150"/>
      <c r="T191" s="151"/>
      <c r="AT191" s="146" t="s">
        <v>174</v>
      </c>
      <c r="AU191" s="146" t="s">
        <v>114</v>
      </c>
      <c r="AV191" s="12" t="s">
        <v>114</v>
      </c>
      <c r="AW191" s="12" t="s">
        <v>35</v>
      </c>
      <c r="AX191" s="12" t="s">
        <v>81</v>
      </c>
      <c r="AY191" s="146" t="s">
        <v>164</v>
      </c>
    </row>
    <row r="192" spans="2:65" s="12" customFormat="1" ht="11.25">
      <c r="B192" s="144"/>
      <c r="D192" s="145" t="s">
        <v>174</v>
      </c>
      <c r="E192" s="146" t="s">
        <v>1</v>
      </c>
      <c r="F192" s="147" t="s">
        <v>1843</v>
      </c>
      <c r="H192" s="148">
        <v>10.24</v>
      </c>
      <c r="I192" s="149"/>
      <c r="L192" s="144"/>
      <c r="M192" s="150"/>
      <c r="T192" s="151"/>
      <c r="AT192" s="146" t="s">
        <v>174</v>
      </c>
      <c r="AU192" s="146" t="s">
        <v>114</v>
      </c>
      <c r="AV192" s="12" t="s">
        <v>114</v>
      </c>
      <c r="AW192" s="12" t="s">
        <v>35</v>
      </c>
      <c r="AX192" s="12" t="s">
        <v>81</v>
      </c>
      <c r="AY192" s="146" t="s">
        <v>164</v>
      </c>
    </row>
    <row r="193" spans="2:65" s="12" customFormat="1" ht="11.25">
      <c r="B193" s="144"/>
      <c r="D193" s="145" t="s">
        <v>174</v>
      </c>
      <c r="E193" s="146" t="s">
        <v>1</v>
      </c>
      <c r="F193" s="147" t="s">
        <v>1844</v>
      </c>
      <c r="H193" s="148">
        <v>3.2</v>
      </c>
      <c r="I193" s="149"/>
      <c r="L193" s="144"/>
      <c r="M193" s="150"/>
      <c r="T193" s="151"/>
      <c r="AT193" s="146" t="s">
        <v>174</v>
      </c>
      <c r="AU193" s="146" t="s">
        <v>114</v>
      </c>
      <c r="AV193" s="12" t="s">
        <v>114</v>
      </c>
      <c r="AW193" s="12" t="s">
        <v>35</v>
      </c>
      <c r="AX193" s="12" t="s">
        <v>81</v>
      </c>
      <c r="AY193" s="146" t="s">
        <v>164</v>
      </c>
    </row>
    <row r="194" spans="2:65" s="13" customFormat="1" ht="11.25">
      <c r="B194" s="152"/>
      <c r="D194" s="145" t="s">
        <v>174</v>
      </c>
      <c r="E194" s="153" t="s">
        <v>1</v>
      </c>
      <c r="F194" s="154" t="s">
        <v>221</v>
      </c>
      <c r="H194" s="155">
        <v>34.225000000000001</v>
      </c>
      <c r="I194" s="156"/>
      <c r="L194" s="152"/>
      <c r="M194" s="157"/>
      <c r="T194" s="158"/>
      <c r="AT194" s="153" t="s">
        <v>174</v>
      </c>
      <c r="AU194" s="153" t="s">
        <v>114</v>
      </c>
      <c r="AV194" s="13" t="s">
        <v>172</v>
      </c>
      <c r="AW194" s="13" t="s">
        <v>35</v>
      </c>
      <c r="AX194" s="13" t="s">
        <v>89</v>
      </c>
      <c r="AY194" s="153" t="s">
        <v>164</v>
      </c>
    </row>
    <row r="195" spans="2:65" s="1" customFormat="1" ht="16.5" customHeight="1">
      <c r="B195" s="30"/>
      <c r="C195" s="130" t="s">
        <v>250</v>
      </c>
      <c r="D195" s="131" t="s">
        <v>167</v>
      </c>
      <c r="E195" s="132" t="s">
        <v>1886</v>
      </c>
      <c r="F195" s="133" t="s">
        <v>1887</v>
      </c>
      <c r="G195" s="134" t="s">
        <v>195</v>
      </c>
      <c r="H195" s="135">
        <v>30.24</v>
      </c>
      <c r="I195" s="136"/>
      <c r="J195" s="137">
        <f>ROUND(I195*H195,2)</f>
        <v>0</v>
      </c>
      <c r="K195" s="133" t="s">
        <v>171</v>
      </c>
      <c r="L195" s="30"/>
      <c r="M195" s="138" t="s">
        <v>1</v>
      </c>
      <c r="N195" s="139" t="s">
        <v>47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172</v>
      </c>
      <c r="AT195" s="142" t="s">
        <v>167</v>
      </c>
      <c r="AU195" s="142" t="s">
        <v>114</v>
      </c>
      <c r="AY195" s="15" t="s">
        <v>164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114</v>
      </c>
      <c r="BK195" s="143">
        <f>ROUND(I195*H195,2)</f>
        <v>0</v>
      </c>
      <c r="BL195" s="15" t="s">
        <v>172</v>
      </c>
      <c r="BM195" s="142" t="s">
        <v>1888</v>
      </c>
    </row>
    <row r="196" spans="2:65" s="12" customFormat="1" ht="11.25">
      <c r="B196" s="144"/>
      <c r="D196" s="145" t="s">
        <v>174</v>
      </c>
      <c r="E196" s="146" t="s">
        <v>1</v>
      </c>
      <c r="F196" s="147" t="s">
        <v>1889</v>
      </c>
      <c r="H196" s="148">
        <v>23.04</v>
      </c>
      <c r="I196" s="149"/>
      <c r="L196" s="144"/>
      <c r="M196" s="150"/>
      <c r="T196" s="151"/>
      <c r="AT196" s="146" t="s">
        <v>174</v>
      </c>
      <c r="AU196" s="146" t="s">
        <v>114</v>
      </c>
      <c r="AV196" s="12" t="s">
        <v>114</v>
      </c>
      <c r="AW196" s="12" t="s">
        <v>35</v>
      </c>
      <c r="AX196" s="12" t="s">
        <v>81</v>
      </c>
      <c r="AY196" s="146" t="s">
        <v>164</v>
      </c>
    </row>
    <row r="197" spans="2:65" s="12" customFormat="1" ht="11.25">
      <c r="B197" s="144"/>
      <c r="D197" s="145" t="s">
        <v>174</v>
      </c>
      <c r="E197" s="146" t="s">
        <v>1</v>
      </c>
      <c r="F197" s="147" t="s">
        <v>1890</v>
      </c>
      <c r="H197" s="148">
        <v>7.2</v>
      </c>
      <c r="I197" s="149"/>
      <c r="L197" s="144"/>
      <c r="M197" s="150"/>
      <c r="T197" s="151"/>
      <c r="AT197" s="146" t="s">
        <v>174</v>
      </c>
      <c r="AU197" s="146" t="s">
        <v>114</v>
      </c>
      <c r="AV197" s="12" t="s">
        <v>114</v>
      </c>
      <c r="AW197" s="12" t="s">
        <v>35</v>
      </c>
      <c r="AX197" s="12" t="s">
        <v>81</v>
      </c>
      <c r="AY197" s="146" t="s">
        <v>164</v>
      </c>
    </row>
    <row r="198" spans="2:65" s="13" customFormat="1" ht="11.25">
      <c r="B198" s="152"/>
      <c r="D198" s="145" t="s">
        <v>174</v>
      </c>
      <c r="E198" s="153" t="s">
        <v>1</v>
      </c>
      <c r="F198" s="154" t="s">
        <v>221</v>
      </c>
      <c r="H198" s="155">
        <v>30.24</v>
      </c>
      <c r="I198" s="156"/>
      <c r="L198" s="152"/>
      <c r="M198" s="157"/>
      <c r="T198" s="158"/>
      <c r="AT198" s="153" t="s">
        <v>174</v>
      </c>
      <c r="AU198" s="153" t="s">
        <v>114</v>
      </c>
      <c r="AV198" s="13" t="s">
        <v>172</v>
      </c>
      <c r="AW198" s="13" t="s">
        <v>35</v>
      </c>
      <c r="AX198" s="13" t="s">
        <v>89</v>
      </c>
      <c r="AY198" s="153" t="s">
        <v>164</v>
      </c>
    </row>
    <row r="199" spans="2:65" s="1" customFormat="1" ht="16.5" customHeight="1">
      <c r="B199" s="30"/>
      <c r="C199" s="130" t="s">
        <v>108</v>
      </c>
      <c r="D199" s="131" t="s">
        <v>167</v>
      </c>
      <c r="E199" s="132" t="s">
        <v>1891</v>
      </c>
      <c r="F199" s="133" t="s">
        <v>1892</v>
      </c>
      <c r="G199" s="134" t="s">
        <v>195</v>
      </c>
      <c r="H199" s="135">
        <v>10.08</v>
      </c>
      <c r="I199" s="136"/>
      <c r="J199" s="137">
        <f>ROUND(I199*H199,2)</f>
        <v>0</v>
      </c>
      <c r="K199" s="133" t="s">
        <v>171</v>
      </c>
      <c r="L199" s="30"/>
      <c r="M199" s="138" t="s">
        <v>1</v>
      </c>
      <c r="N199" s="139" t="s">
        <v>47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172</v>
      </c>
      <c r="AT199" s="142" t="s">
        <v>167</v>
      </c>
      <c r="AU199" s="142" t="s">
        <v>114</v>
      </c>
      <c r="AY199" s="15" t="s">
        <v>164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114</v>
      </c>
      <c r="BK199" s="143">
        <f>ROUND(I199*H199,2)</f>
        <v>0</v>
      </c>
      <c r="BL199" s="15" t="s">
        <v>172</v>
      </c>
      <c r="BM199" s="142" t="s">
        <v>1893</v>
      </c>
    </row>
    <row r="200" spans="2:65" s="12" customFormat="1" ht="11.25">
      <c r="B200" s="144"/>
      <c r="D200" s="145" t="s">
        <v>174</v>
      </c>
      <c r="E200" s="146" t="s">
        <v>1</v>
      </c>
      <c r="F200" s="147" t="s">
        <v>1894</v>
      </c>
      <c r="H200" s="148">
        <v>7.68</v>
      </c>
      <c r="I200" s="149"/>
      <c r="L200" s="144"/>
      <c r="M200" s="150"/>
      <c r="T200" s="151"/>
      <c r="AT200" s="146" t="s">
        <v>174</v>
      </c>
      <c r="AU200" s="146" t="s">
        <v>114</v>
      </c>
      <c r="AV200" s="12" t="s">
        <v>114</v>
      </c>
      <c r="AW200" s="12" t="s">
        <v>35</v>
      </c>
      <c r="AX200" s="12" t="s">
        <v>81</v>
      </c>
      <c r="AY200" s="146" t="s">
        <v>164</v>
      </c>
    </row>
    <row r="201" spans="2:65" s="12" customFormat="1" ht="11.25">
      <c r="B201" s="144"/>
      <c r="D201" s="145" t="s">
        <v>174</v>
      </c>
      <c r="E201" s="146" t="s">
        <v>1</v>
      </c>
      <c r="F201" s="147" t="s">
        <v>1895</v>
      </c>
      <c r="H201" s="148">
        <v>2.4</v>
      </c>
      <c r="I201" s="149"/>
      <c r="L201" s="144"/>
      <c r="M201" s="150"/>
      <c r="T201" s="151"/>
      <c r="AT201" s="146" t="s">
        <v>174</v>
      </c>
      <c r="AU201" s="146" t="s">
        <v>114</v>
      </c>
      <c r="AV201" s="12" t="s">
        <v>114</v>
      </c>
      <c r="AW201" s="12" t="s">
        <v>35</v>
      </c>
      <c r="AX201" s="12" t="s">
        <v>81</v>
      </c>
      <c r="AY201" s="146" t="s">
        <v>164</v>
      </c>
    </row>
    <row r="202" spans="2:65" s="13" customFormat="1" ht="11.25">
      <c r="B202" s="152"/>
      <c r="D202" s="145" t="s">
        <v>174</v>
      </c>
      <c r="E202" s="153" t="s">
        <v>1</v>
      </c>
      <c r="F202" s="154" t="s">
        <v>221</v>
      </c>
      <c r="H202" s="155">
        <v>10.08</v>
      </c>
      <c r="I202" s="156"/>
      <c r="L202" s="152"/>
      <c r="M202" s="157"/>
      <c r="T202" s="158"/>
      <c r="AT202" s="153" t="s">
        <v>174</v>
      </c>
      <c r="AU202" s="153" t="s">
        <v>114</v>
      </c>
      <c r="AV202" s="13" t="s">
        <v>172</v>
      </c>
      <c r="AW202" s="13" t="s">
        <v>35</v>
      </c>
      <c r="AX202" s="13" t="s">
        <v>89</v>
      </c>
      <c r="AY202" s="153" t="s">
        <v>164</v>
      </c>
    </row>
    <row r="203" spans="2:65" s="1" customFormat="1" ht="16.5" customHeight="1">
      <c r="B203" s="30"/>
      <c r="C203" s="162" t="s">
        <v>111</v>
      </c>
      <c r="D203" s="163" t="s">
        <v>536</v>
      </c>
      <c r="E203" s="164" t="s">
        <v>1896</v>
      </c>
      <c r="F203" s="165" t="s">
        <v>1897</v>
      </c>
      <c r="G203" s="166" t="s">
        <v>271</v>
      </c>
      <c r="H203" s="167">
        <v>20.16</v>
      </c>
      <c r="I203" s="168"/>
      <c r="J203" s="169">
        <f>ROUND(I203*H203,2)</f>
        <v>0</v>
      </c>
      <c r="K203" s="165" t="s">
        <v>171</v>
      </c>
      <c r="L203" s="170"/>
      <c r="M203" s="171" t="s">
        <v>1</v>
      </c>
      <c r="N203" s="172" t="s">
        <v>47</v>
      </c>
      <c r="P203" s="140">
        <f>O203*H203</f>
        <v>0</v>
      </c>
      <c r="Q203" s="140">
        <v>1</v>
      </c>
      <c r="R203" s="140">
        <f>Q203*H203</f>
        <v>20.16</v>
      </c>
      <c r="S203" s="140">
        <v>0</v>
      </c>
      <c r="T203" s="141">
        <f>S203*H203</f>
        <v>0</v>
      </c>
      <c r="AR203" s="142" t="s">
        <v>203</v>
      </c>
      <c r="AT203" s="142" t="s">
        <v>536</v>
      </c>
      <c r="AU203" s="142" t="s">
        <v>114</v>
      </c>
      <c r="AY203" s="15" t="s">
        <v>164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114</v>
      </c>
      <c r="BK203" s="143">
        <f>ROUND(I203*H203,2)</f>
        <v>0</v>
      </c>
      <c r="BL203" s="15" t="s">
        <v>172</v>
      </c>
      <c r="BM203" s="142" t="s">
        <v>1898</v>
      </c>
    </row>
    <row r="204" spans="2:65" s="12" customFormat="1" ht="11.25">
      <c r="B204" s="144"/>
      <c r="D204" s="145" t="s">
        <v>174</v>
      </c>
      <c r="E204" s="146" t="s">
        <v>1</v>
      </c>
      <c r="F204" s="147" t="s">
        <v>1899</v>
      </c>
      <c r="H204" s="148">
        <v>15.36</v>
      </c>
      <c r="I204" s="149"/>
      <c r="L204" s="144"/>
      <c r="M204" s="150"/>
      <c r="T204" s="151"/>
      <c r="AT204" s="146" t="s">
        <v>174</v>
      </c>
      <c r="AU204" s="146" t="s">
        <v>114</v>
      </c>
      <c r="AV204" s="12" t="s">
        <v>114</v>
      </c>
      <c r="AW204" s="12" t="s">
        <v>35</v>
      </c>
      <c r="AX204" s="12" t="s">
        <v>81</v>
      </c>
      <c r="AY204" s="146" t="s">
        <v>164</v>
      </c>
    </row>
    <row r="205" spans="2:65" s="12" customFormat="1" ht="11.25">
      <c r="B205" s="144"/>
      <c r="D205" s="145" t="s">
        <v>174</v>
      </c>
      <c r="E205" s="146" t="s">
        <v>1</v>
      </c>
      <c r="F205" s="147" t="s">
        <v>1900</v>
      </c>
      <c r="H205" s="148">
        <v>4.8</v>
      </c>
      <c r="I205" s="149"/>
      <c r="L205" s="144"/>
      <c r="M205" s="150"/>
      <c r="T205" s="151"/>
      <c r="AT205" s="146" t="s">
        <v>174</v>
      </c>
      <c r="AU205" s="146" t="s">
        <v>114</v>
      </c>
      <c r="AV205" s="12" t="s">
        <v>114</v>
      </c>
      <c r="AW205" s="12" t="s">
        <v>35</v>
      </c>
      <c r="AX205" s="12" t="s">
        <v>81</v>
      </c>
      <c r="AY205" s="146" t="s">
        <v>164</v>
      </c>
    </row>
    <row r="206" spans="2:65" s="13" customFormat="1" ht="11.25">
      <c r="B206" s="152"/>
      <c r="D206" s="145" t="s">
        <v>174</v>
      </c>
      <c r="E206" s="153" t="s">
        <v>1</v>
      </c>
      <c r="F206" s="154" t="s">
        <v>221</v>
      </c>
      <c r="H206" s="155">
        <v>20.16</v>
      </c>
      <c r="I206" s="156"/>
      <c r="L206" s="152"/>
      <c r="M206" s="157"/>
      <c r="T206" s="158"/>
      <c r="AT206" s="153" t="s">
        <v>174</v>
      </c>
      <c r="AU206" s="153" t="s">
        <v>114</v>
      </c>
      <c r="AV206" s="13" t="s">
        <v>172</v>
      </c>
      <c r="AW206" s="13" t="s">
        <v>35</v>
      </c>
      <c r="AX206" s="13" t="s">
        <v>89</v>
      </c>
      <c r="AY206" s="153" t="s">
        <v>164</v>
      </c>
    </row>
    <row r="207" spans="2:65" s="11" customFormat="1" ht="22.9" customHeight="1">
      <c r="B207" s="118"/>
      <c r="D207" s="119" t="s">
        <v>80</v>
      </c>
      <c r="E207" s="128" t="s">
        <v>114</v>
      </c>
      <c r="F207" s="128" t="s">
        <v>1901</v>
      </c>
      <c r="I207" s="121"/>
      <c r="J207" s="129">
        <f>BK207</f>
        <v>0</v>
      </c>
      <c r="L207" s="118"/>
      <c r="M207" s="123"/>
      <c r="P207" s="124">
        <f>SUM(P208:P217)</f>
        <v>0</v>
      </c>
      <c r="R207" s="124">
        <f>SUM(R208:R217)</f>
        <v>46.623549999999994</v>
      </c>
      <c r="T207" s="125">
        <f>SUM(T208:T217)</f>
        <v>0</v>
      </c>
      <c r="AR207" s="119" t="s">
        <v>89</v>
      </c>
      <c r="AT207" s="126" t="s">
        <v>80</v>
      </c>
      <c r="AU207" s="126" t="s">
        <v>89</v>
      </c>
      <c r="AY207" s="119" t="s">
        <v>164</v>
      </c>
      <c r="BK207" s="127">
        <f>SUM(BK208:BK217)</f>
        <v>0</v>
      </c>
    </row>
    <row r="208" spans="2:65" s="1" customFormat="1" ht="16.5" customHeight="1">
      <c r="B208" s="30"/>
      <c r="C208" s="130" t="s">
        <v>268</v>
      </c>
      <c r="D208" s="131" t="s">
        <v>167</v>
      </c>
      <c r="E208" s="132" t="s">
        <v>1902</v>
      </c>
      <c r="F208" s="133" t="s">
        <v>1903</v>
      </c>
      <c r="G208" s="134" t="s">
        <v>195</v>
      </c>
      <c r="H208" s="135">
        <v>26.15</v>
      </c>
      <c r="I208" s="136"/>
      <c r="J208" s="137">
        <f>ROUND(I208*H208,2)</f>
        <v>0</v>
      </c>
      <c r="K208" s="133" t="s">
        <v>171</v>
      </c>
      <c r="L208" s="30"/>
      <c r="M208" s="138" t="s">
        <v>1</v>
      </c>
      <c r="N208" s="139" t="s">
        <v>47</v>
      </c>
      <c r="P208" s="140">
        <f>O208*H208</f>
        <v>0</v>
      </c>
      <c r="Q208" s="140">
        <v>1.63</v>
      </c>
      <c r="R208" s="140">
        <f>Q208*H208</f>
        <v>42.624499999999998</v>
      </c>
      <c r="S208" s="140">
        <v>0</v>
      </c>
      <c r="T208" s="141">
        <f>S208*H208</f>
        <v>0</v>
      </c>
      <c r="AR208" s="142" t="s">
        <v>172</v>
      </c>
      <c r="AT208" s="142" t="s">
        <v>167</v>
      </c>
      <c r="AU208" s="142" t="s">
        <v>114</v>
      </c>
      <c r="AY208" s="15" t="s">
        <v>164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114</v>
      </c>
      <c r="BK208" s="143">
        <f>ROUND(I208*H208,2)</f>
        <v>0</v>
      </c>
      <c r="BL208" s="15" t="s">
        <v>172</v>
      </c>
      <c r="BM208" s="142" t="s">
        <v>1904</v>
      </c>
    </row>
    <row r="209" spans="2:65" s="12" customFormat="1" ht="11.25">
      <c r="B209" s="144"/>
      <c r="D209" s="145" t="s">
        <v>174</v>
      </c>
      <c r="E209" s="146" t="s">
        <v>1</v>
      </c>
      <c r="F209" s="147" t="s">
        <v>1905</v>
      </c>
      <c r="H209" s="148">
        <v>26.15</v>
      </c>
      <c r="I209" s="149"/>
      <c r="L209" s="144"/>
      <c r="M209" s="150"/>
      <c r="T209" s="151"/>
      <c r="AT209" s="146" t="s">
        <v>174</v>
      </c>
      <c r="AU209" s="146" t="s">
        <v>114</v>
      </c>
      <c r="AV209" s="12" t="s">
        <v>114</v>
      </c>
      <c r="AW209" s="12" t="s">
        <v>35</v>
      </c>
      <c r="AX209" s="12" t="s">
        <v>89</v>
      </c>
      <c r="AY209" s="146" t="s">
        <v>164</v>
      </c>
    </row>
    <row r="210" spans="2:65" s="1" customFormat="1" ht="16.5" customHeight="1">
      <c r="B210" s="30"/>
      <c r="C210" s="130" t="s">
        <v>7</v>
      </c>
      <c r="D210" s="131" t="s">
        <v>167</v>
      </c>
      <c r="E210" s="132" t="s">
        <v>1906</v>
      </c>
      <c r="F210" s="133" t="s">
        <v>1907</v>
      </c>
      <c r="G210" s="134" t="s">
        <v>170</v>
      </c>
      <c r="H210" s="135">
        <v>181</v>
      </c>
      <c r="I210" s="136"/>
      <c r="J210" s="137">
        <f>ROUND(I210*H210,2)</f>
        <v>0</v>
      </c>
      <c r="K210" s="133" t="s">
        <v>171</v>
      </c>
      <c r="L210" s="30"/>
      <c r="M210" s="138" t="s">
        <v>1</v>
      </c>
      <c r="N210" s="139" t="s">
        <v>47</v>
      </c>
      <c r="P210" s="140">
        <f>O210*H210</f>
        <v>0</v>
      </c>
      <c r="Q210" s="140">
        <v>2.7E-4</v>
      </c>
      <c r="R210" s="140">
        <f>Q210*H210</f>
        <v>4.8870000000000004E-2</v>
      </c>
      <c r="S210" s="140">
        <v>0</v>
      </c>
      <c r="T210" s="141">
        <f>S210*H210</f>
        <v>0</v>
      </c>
      <c r="AR210" s="142" t="s">
        <v>172</v>
      </c>
      <c r="AT210" s="142" t="s">
        <v>167</v>
      </c>
      <c r="AU210" s="142" t="s">
        <v>114</v>
      </c>
      <c r="AY210" s="15" t="s">
        <v>164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114</v>
      </c>
      <c r="BK210" s="143">
        <f>ROUND(I210*H210,2)</f>
        <v>0</v>
      </c>
      <c r="BL210" s="15" t="s">
        <v>172</v>
      </c>
      <c r="BM210" s="142" t="s">
        <v>1908</v>
      </c>
    </row>
    <row r="211" spans="2:65" s="12" customFormat="1" ht="11.25">
      <c r="B211" s="144"/>
      <c r="D211" s="145" t="s">
        <v>174</v>
      </c>
      <c r="E211" s="146" t="s">
        <v>1</v>
      </c>
      <c r="F211" s="147" t="s">
        <v>1909</v>
      </c>
      <c r="H211" s="148">
        <v>181</v>
      </c>
      <c r="I211" s="149"/>
      <c r="L211" s="144"/>
      <c r="M211" s="150"/>
      <c r="T211" s="151"/>
      <c r="AT211" s="146" t="s">
        <v>174</v>
      </c>
      <c r="AU211" s="146" t="s">
        <v>114</v>
      </c>
      <c r="AV211" s="12" t="s">
        <v>114</v>
      </c>
      <c r="AW211" s="12" t="s">
        <v>35</v>
      </c>
      <c r="AX211" s="12" t="s">
        <v>89</v>
      </c>
      <c r="AY211" s="146" t="s">
        <v>164</v>
      </c>
    </row>
    <row r="212" spans="2:65" s="1" customFormat="1" ht="16.5" customHeight="1">
      <c r="B212" s="30"/>
      <c r="C212" s="162" t="s">
        <v>278</v>
      </c>
      <c r="D212" s="163" t="s">
        <v>536</v>
      </c>
      <c r="E212" s="164" t="s">
        <v>1910</v>
      </c>
      <c r="F212" s="165" t="s">
        <v>1911</v>
      </c>
      <c r="G212" s="166" t="s">
        <v>170</v>
      </c>
      <c r="H212" s="167">
        <v>217.2</v>
      </c>
      <c r="I212" s="168"/>
      <c r="J212" s="169">
        <f>ROUND(I212*H212,2)</f>
        <v>0</v>
      </c>
      <c r="K212" s="165" t="s">
        <v>171</v>
      </c>
      <c r="L212" s="170"/>
      <c r="M212" s="171" t="s">
        <v>1</v>
      </c>
      <c r="N212" s="172" t="s">
        <v>47</v>
      </c>
      <c r="P212" s="140">
        <f>O212*H212</f>
        <v>0</v>
      </c>
      <c r="Q212" s="140">
        <v>2.9999999999999997E-4</v>
      </c>
      <c r="R212" s="140">
        <f>Q212*H212</f>
        <v>6.5159999999999996E-2</v>
      </c>
      <c r="S212" s="140">
        <v>0</v>
      </c>
      <c r="T212" s="141">
        <f>S212*H212</f>
        <v>0</v>
      </c>
      <c r="AR212" s="142" t="s">
        <v>203</v>
      </c>
      <c r="AT212" s="142" t="s">
        <v>536</v>
      </c>
      <c r="AU212" s="142" t="s">
        <v>114</v>
      </c>
      <c r="AY212" s="15" t="s">
        <v>164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114</v>
      </c>
      <c r="BK212" s="143">
        <f>ROUND(I212*H212,2)</f>
        <v>0</v>
      </c>
      <c r="BL212" s="15" t="s">
        <v>172</v>
      </c>
      <c r="BM212" s="142" t="s">
        <v>1912</v>
      </c>
    </row>
    <row r="213" spans="2:65" s="12" customFormat="1" ht="11.25">
      <c r="B213" s="144"/>
      <c r="D213" s="145" t="s">
        <v>174</v>
      </c>
      <c r="E213" s="146" t="s">
        <v>1</v>
      </c>
      <c r="F213" s="147" t="s">
        <v>1913</v>
      </c>
      <c r="H213" s="148">
        <v>217.2</v>
      </c>
      <c r="I213" s="149"/>
      <c r="L213" s="144"/>
      <c r="M213" s="150"/>
      <c r="T213" s="151"/>
      <c r="AT213" s="146" t="s">
        <v>174</v>
      </c>
      <c r="AU213" s="146" t="s">
        <v>114</v>
      </c>
      <c r="AV213" s="12" t="s">
        <v>114</v>
      </c>
      <c r="AW213" s="12" t="s">
        <v>35</v>
      </c>
      <c r="AX213" s="12" t="s">
        <v>89</v>
      </c>
      <c r="AY213" s="146" t="s">
        <v>164</v>
      </c>
    </row>
    <row r="214" spans="2:65" s="1" customFormat="1" ht="16.5" customHeight="1">
      <c r="B214" s="30"/>
      <c r="C214" s="130" t="s">
        <v>283</v>
      </c>
      <c r="D214" s="131" t="s">
        <v>167</v>
      </c>
      <c r="E214" s="132" t="s">
        <v>1914</v>
      </c>
      <c r="F214" s="133" t="s">
        <v>1915</v>
      </c>
      <c r="G214" s="134" t="s">
        <v>195</v>
      </c>
      <c r="H214" s="135">
        <v>2.35</v>
      </c>
      <c r="I214" s="136"/>
      <c r="J214" s="137">
        <f>ROUND(I214*H214,2)</f>
        <v>0</v>
      </c>
      <c r="K214" s="133" t="s">
        <v>171</v>
      </c>
      <c r="L214" s="30"/>
      <c r="M214" s="138" t="s">
        <v>1</v>
      </c>
      <c r="N214" s="139" t="s">
        <v>47</v>
      </c>
      <c r="P214" s="140">
        <f>O214*H214</f>
        <v>0</v>
      </c>
      <c r="Q214" s="140">
        <v>1.63</v>
      </c>
      <c r="R214" s="140">
        <f>Q214*H214</f>
        <v>3.8304999999999998</v>
      </c>
      <c r="S214" s="140">
        <v>0</v>
      </c>
      <c r="T214" s="141">
        <f>S214*H214</f>
        <v>0</v>
      </c>
      <c r="AR214" s="142" t="s">
        <v>172</v>
      </c>
      <c r="AT214" s="142" t="s">
        <v>167</v>
      </c>
      <c r="AU214" s="142" t="s">
        <v>114</v>
      </c>
      <c r="AY214" s="15" t="s">
        <v>164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114</v>
      </c>
      <c r="BK214" s="143">
        <f>ROUND(I214*H214,2)</f>
        <v>0</v>
      </c>
      <c r="BL214" s="15" t="s">
        <v>172</v>
      </c>
      <c r="BM214" s="142" t="s">
        <v>1916</v>
      </c>
    </row>
    <row r="215" spans="2:65" s="12" customFormat="1" ht="11.25">
      <c r="B215" s="144"/>
      <c r="D215" s="145" t="s">
        <v>174</v>
      </c>
      <c r="E215" s="146" t="s">
        <v>1</v>
      </c>
      <c r="F215" s="147" t="s">
        <v>1917</v>
      </c>
      <c r="H215" s="148">
        <v>2.35</v>
      </c>
      <c r="I215" s="149"/>
      <c r="L215" s="144"/>
      <c r="M215" s="150"/>
      <c r="T215" s="151"/>
      <c r="AT215" s="146" t="s">
        <v>174</v>
      </c>
      <c r="AU215" s="146" t="s">
        <v>114</v>
      </c>
      <c r="AV215" s="12" t="s">
        <v>114</v>
      </c>
      <c r="AW215" s="12" t="s">
        <v>35</v>
      </c>
      <c r="AX215" s="12" t="s">
        <v>89</v>
      </c>
      <c r="AY215" s="146" t="s">
        <v>164</v>
      </c>
    </row>
    <row r="216" spans="2:65" s="1" customFormat="1" ht="16.5" customHeight="1">
      <c r="B216" s="30"/>
      <c r="C216" s="130" t="s">
        <v>287</v>
      </c>
      <c r="D216" s="131" t="s">
        <v>167</v>
      </c>
      <c r="E216" s="132" t="s">
        <v>1918</v>
      </c>
      <c r="F216" s="133" t="s">
        <v>1919</v>
      </c>
      <c r="G216" s="134" t="s">
        <v>276</v>
      </c>
      <c r="H216" s="135">
        <v>47</v>
      </c>
      <c r="I216" s="136"/>
      <c r="J216" s="137">
        <f>ROUND(I216*H216,2)</f>
        <v>0</v>
      </c>
      <c r="K216" s="133" t="s">
        <v>171</v>
      </c>
      <c r="L216" s="30"/>
      <c r="M216" s="138" t="s">
        <v>1</v>
      </c>
      <c r="N216" s="139" t="s">
        <v>47</v>
      </c>
      <c r="P216" s="140">
        <f>O216*H216</f>
        <v>0</v>
      </c>
      <c r="Q216" s="140">
        <v>1.16E-3</v>
      </c>
      <c r="R216" s="140">
        <f>Q216*H216</f>
        <v>5.4519999999999999E-2</v>
      </c>
      <c r="S216" s="140">
        <v>0</v>
      </c>
      <c r="T216" s="141">
        <f>S216*H216</f>
        <v>0</v>
      </c>
      <c r="AR216" s="142" t="s">
        <v>172</v>
      </c>
      <c r="AT216" s="142" t="s">
        <v>167</v>
      </c>
      <c r="AU216" s="142" t="s">
        <v>114</v>
      </c>
      <c r="AY216" s="15" t="s">
        <v>164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114</v>
      </c>
      <c r="BK216" s="143">
        <f>ROUND(I216*H216,2)</f>
        <v>0</v>
      </c>
      <c r="BL216" s="15" t="s">
        <v>172</v>
      </c>
      <c r="BM216" s="142" t="s">
        <v>1920</v>
      </c>
    </row>
    <row r="217" spans="2:65" s="12" customFormat="1" ht="11.25">
      <c r="B217" s="144"/>
      <c r="D217" s="145" t="s">
        <v>174</v>
      </c>
      <c r="E217" s="146" t="s">
        <v>1</v>
      </c>
      <c r="F217" s="147" t="s">
        <v>1921</v>
      </c>
      <c r="H217" s="148">
        <v>47</v>
      </c>
      <c r="I217" s="149"/>
      <c r="L217" s="144"/>
      <c r="M217" s="150"/>
      <c r="T217" s="151"/>
      <c r="AT217" s="146" t="s">
        <v>174</v>
      </c>
      <c r="AU217" s="146" t="s">
        <v>114</v>
      </c>
      <c r="AV217" s="12" t="s">
        <v>114</v>
      </c>
      <c r="AW217" s="12" t="s">
        <v>35</v>
      </c>
      <c r="AX217" s="12" t="s">
        <v>89</v>
      </c>
      <c r="AY217" s="146" t="s">
        <v>164</v>
      </c>
    </row>
    <row r="218" spans="2:65" s="11" customFormat="1" ht="22.9" customHeight="1">
      <c r="B218" s="118"/>
      <c r="D218" s="119" t="s">
        <v>80</v>
      </c>
      <c r="E218" s="128" t="s">
        <v>180</v>
      </c>
      <c r="F218" s="128" t="s">
        <v>527</v>
      </c>
      <c r="I218" s="121"/>
      <c r="J218" s="129">
        <f>BK218</f>
        <v>0</v>
      </c>
      <c r="L218" s="118"/>
      <c r="M218" s="123"/>
      <c r="P218" s="124">
        <f>SUM(P219:P248)</f>
        <v>0</v>
      </c>
      <c r="R218" s="124">
        <f>SUM(R219:R248)</f>
        <v>10.203519999999999</v>
      </c>
      <c r="T218" s="125">
        <f>SUM(T219:T248)</f>
        <v>0</v>
      </c>
      <c r="AR218" s="119" t="s">
        <v>89</v>
      </c>
      <c r="AT218" s="126" t="s">
        <v>80</v>
      </c>
      <c r="AU218" s="126" t="s">
        <v>89</v>
      </c>
      <c r="AY218" s="119" t="s">
        <v>164</v>
      </c>
      <c r="BK218" s="127">
        <f>SUM(BK219:BK248)</f>
        <v>0</v>
      </c>
    </row>
    <row r="219" spans="2:65" s="1" customFormat="1" ht="16.5" customHeight="1">
      <c r="B219" s="30"/>
      <c r="C219" s="130" t="s">
        <v>292</v>
      </c>
      <c r="D219" s="131" t="s">
        <v>167</v>
      </c>
      <c r="E219" s="132" t="s">
        <v>1922</v>
      </c>
      <c r="F219" s="133" t="s">
        <v>1923</v>
      </c>
      <c r="G219" s="134" t="s">
        <v>347</v>
      </c>
      <c r="H219" s="135">
        <v>28</v>
      </c>
      <c r="I219" s="136"/>
      <c r="J219" s="137">
        <f>ROUND(I219*H219,2)</f>
        <v>0</v>
      </c>
      <c r="K219" s="133" t="s">
        <v>171</v>
      </c>
      <c r="L219" s="30"/>
      <c r="M219" s="138" t="s">
        <v>1</v>
      </c>
      <c r="N219" s="139" t="s">
        <v>47</v>
      </c>
      <c r="P219" s="140">
        <f>O219*H219</f>
        <v>0</v>
      </c>
      <c r="Q219" s="140">
        <v>0.17488999999999999</v>
      </c>
      <c r="R219" s="140">
        <f>Q219*H219</f>
        <v>4.8969199999999997</v>
      </c>
      <c r="S219" s="140">
        <v>0</v>
      </c>
      <c r="T219" s="141">
        <f>S219*H219</f>
        <v>0</v>
      </c>
      <c r="AR219" s="142" t="s">
        <v>172</v>
      </c>
      <c r="AT219" s="142" t="s">
        <v>167</v>
      </c>
      <c r="AU219" s="142" t="s">
        <v>114</v>
      </c>
      <c r="AY219" s="15" t="s">
        <v>164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114</v>
      </c>
      <c r="BK219" s="143">
        <f>ROUND(I219*H219,2)</f>
        <v>0</v>
      </c>
      <c r="BL219" s="15" t="s">
        <v>172</v>
      </c>
      <c r="BM219" s="142" t="s">
        <v>1924</v>
      </c>
    </row>
    <row r="220" spans="2:65" s="12" customFormat="1" ht="11.25">
      <c r="B220" s="144"/>
      <c r="D220" s="145" t="s">
        <v>174</v>
      </c>
      <c r="E220" s="146" t="s">
        <v>1</v>
      </c>
      <c r="F220" s="147" t="s">
        <v>1925</v>
      </c>
      <c r="H220" s="148">
        <v>28</v>
      </c>
      <c r="I220" s="149"/>
      <c r="L220" s="144"/>
      <c r="M220" s="150"/>
      <c r="T220" s="151"/>
      <c r="AT220" s="146" t="s">
        <v>174</v>
      </c>
      <c r="AU220" s="146" t="s">
        <v>114</v>
      </c>
      <c r="AV220" s="12" t="s">
        <v>114</v>
      </c>
      <c r="AW220" s="12" t="s">
        <v>35</v>
      </c>
      <c r="AX220" s="12" t="s">
        <v>89</v>
      </c>
      <c r="AY220" s="146" t="s">
        <v>164</v>
      </c>
    </row>
    <row r="221" spans="2:65" s="1" customFormat="1" ht="16.5" customHeight="1">
      <c r="B221" s="30"/>
      <c r="C221" s="162" t="s">
        <v>300</v>
      </c>
      <c r="D221" s="163" t="s">
        <v>536</v>
      </c>
      <c r="E221" s="164" t="s">
        <v>1926</v>
      </c>
      <c r="F221" s="165" t="s">
        <v>1927</v>
      </c>
      <c r="G221" s="166" t="s">
        <v>347</v>
      </c>
      <c r="H221" s="167">
        <v>28</v>
      </c>
      <c r="I221" s="168"/>
      <c r="J221" s="169">
        <f>ROUND(I221*H221,2)</f>
        <v>0</v>
      </c>
      <c r="K221" s="165" t="s">
        <v>171</v>
      </c>
      <c r="L221" s="170"/>
      <c r="M221" s="171" t="s">
        <v>1</v>
      </c>
      <c r="N221" s="172" t="s">
        <v>47</v>
      </c>
      <c r="P221" s="140">
        <f>O221*H221</f>
        <v>0</v>
      </c>
      <c r="Q221" s="140">
        <v>1.0000000000000001E-5</v>
      </c>
      <c r="R221" s="140">
        <f>Q221*H221</f>
        <v>2.8000000000000003E-4</v>
      </c>
      <c r="S221" s="140">
        <v>0</v>
      </c>
      <c r="T221" s="141">
        <f>S221*H221</f>
        <v>0</v>
      </c>
      <c r="AR221" s="142" t="s">
        <v>203</v>
      </c>
      <c r="AT221" s="142" t="s">
        <v>536</v>
      </c>
      <c r="AU221" s="142" t="s">
        <v>114</v>
      </c>
      <c r="AY221" s="15" t="s">
        <v>164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114</v>
      </c>
      <c r="BK221" s="143">
        <f>ROUND(I221*H221,2)</f>
        <v>0</v>
      </c>
      <c r="BL221" s="15" t="s">
        <v>172</v>
      </c>
      <c r="BM221" s="142" t="s">
        <v>1928</v>
      </c>
    </row>
    <row r="222" spans="2:65" s="12" customFormat="1" ht="11.25">
      <c r="B222" s="144"/>
      <c r="D222" s="145" t="s">
        <v>174</v>
      </c>
      <c r="E222" s="146" t="s">
        <v>1</v>
      </c>
      <c r="F222" s="147" t="s">
        <v>1929</v>
      </c>
      <c r="H222" s="148">
        <v>28</v>
      </c>
      <c r="I222" s="149"/>
      <c r="L222" s="144"/>
      <c r="M222" s="150"/>
      <c r="T222" s="151"/>
      <c r="AT222" s="146" t="s">
        <v>174</v>
      </c>
      <c r="AU222" s="146" t="s">
        <v>114</v>
      </c>
      <c r="AV222" s="12" t="s">
        <v>114</v>
      </c>
      <c r="AW222" s="12" t="s">
        <v>35</v>
      </c>
      <c r="AX222" s="12" t="s">
        <v>89</v>
      </c>
      <c r="AY222" s="146" t="s">
        <v>164</v>
      </c>
    </row>
    <row r="223" spans="2:65" s="1" customFormat="1" ht="16.5" customHeight="1">
      <c r="B223" s="30"/>
      <c r="C223" s="162" t="s">
        <v>307</v>
      </c>
      <c r="D223" s="163" t="s">
        <v>536</v>
      </c>
      <c r="E223" s="164" t="s">
        <v>1930</v>
      </c>
      <c r="F223" s="165" t="s">
        <v>1931</v>
      </c>
      <c r="G223" s="166" t="s">
        <v>347</v>
      </c>
      <c r="H223" s="167">
        <v>8</v>
      </c>
      <c r="I223" s="168"/>
      <c r="J223" s="169">
        <f>ROUND(I223*H223,2)</f>
        <v>0</v>
      </c>
      <c r="K223" s="165" t="s">
        <v>171</v>
      </c>
      <c r="L223" s="170"/>
      <c r="M223" s="171" t="s">
        <v>1</v>
      </c>
      <c r="N223" s="172" t="s">
        <v>47</v>
      </c>
      <c r="P223" s="140">
        <f>O223*H223</f>
        <v>0</v>
      </c>
      <c r="Q223" s="140">
        <v>1E-4</v>
      </c>
      <c r="R223" s="140">
        <f>Q223*H223</f>
        <v>8.0000000000000004E-4</v>
      </c>
      <c r="S223" s="140">
        <v>0</v>
      </c>
      <c r="T223" s="141">
        <f>S223*H223</f>
        <v>0</v>
      </c>
      <c r="AR223" s="142" t="s">
        <v>203</v>
      </c>
      <c r="AT223" s="142" t="s">
        <v>536</v>
      </c>
      <c r="AU223" s="142" t="s">
        <v>114</v>
      </c>
      <c r="AY223" s="15" t="s">
        <v>164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114</v>
      </c>
      <c r="BK223" s="143">
        <f>ROUND(I223*H223,2)</f>
        <v>0</v>
      </c>
      <c r="BL223" s="15" t="s">
        <v>172</v>
      </c>
      <c r="BM223" s="142" t="s">
        <v>1932</v>
      </c>
    </row>
    <row r="224" spans="2:65" s="12" customFormat="1" ht="11.25">
      <c r="B224" s="144"/>
      <c r="D224" s="145" t="s">
        <v>174</v>
      </c>
      <c r="E224" s="146" t="s">
        <v>1</v>
      </c>
      <c r="F224" s="147" t="s">
        <v>203</v>
      </c>
      <c r="H224" s="148">
        <v>8</v>
      </c>
      <c r="I224" s="149"/>
      <c r="L224" s="144"/>
      <c r="M224" s="150"/>
      <c r="T224" s="151"/>
      <c r="AT224" s="146" t="s">
        <v>174</v>
      </c>
      <c r="AU224" s="146" t="s">
        <v>114</v>
      </c>
      <c r="AV224" s="12" t="s">
        <v>114</v>
      </c>
      <c r="AW224" s="12" t="s">
        <v>35</v>
      </c>
      <c r="AX224" s="12" t="s">
        <v>89</v>
      </c>
      <c r="AY224" s="146" t="s">
        <v>164</v>
      </c>
    </row>
    <row r="225" spans="2:65" s="1" customFormat="1" ht="16.5" customHeight="1">
      <c r="B225" s="30"/>
      <c r="C225" s="162" t="s">
        <v>314</v>
      </c>
      <c r="D225" s="163" t="s">
        <v>536</v>
      </c>
      <c r="E225" s="164" t="s">
        <v>1933</v>
      </c>
      <c r="F225" s="165" t="s">
        <v>1934</v>
      </c>
      <c r="G225" s="166" t="s">
        <v>347</v>
      </c>
      <c r="H225" s="167">
        <v>8</v>
      </c>
      <c r="I225" s="168"/>
      <c r="J225" s="169">
        <f>ROUND(I225*H225,2)</f>
        <v>0</v>
      </c>
      <c r="K225" s="165" t="s">
        <v>171</v>
      </c>
      <c r="L225" s="170"/>
      <c r="M225" s="171" t="s">
        <v>1</v>
      </c>
      <c r="N225" s="172" t="s">
        <v>47</v>
      </c>
      <c r="P225" s="140">
        <f>O225*H225</f>
        <v>0</v>
      </c>
      <c r="Q225" s="140">
        <v>2E-3</v>
      </c>
      <c r="R225" s="140">
        <f>Q225*H225</f>
        <v>1.6E-2</v>
      </c>
      <c r="S225" s="140">
        <v>0</v>
      </c>
      <c r="T225" s="141">
        <f>S225*H225</f>
        <v>0</v>
      </c>
      <c r="AR225" s="142" t="s">
        <v>203</v>
      </c>
      <c r="AT225" s="142" t="s">
        <v>536</v>
      </c>
      <c r="AU225" s="142" t="s">
        <v>114</v>
      </c>
      <c r="AY225" s="15" t="s">
        <v>164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114</v>
      </c>
      <c r="BK225" s="143">
        <f>ROUND(I225*H225,2)</f>
        <v>0</v>
      </c>
      <c r="BL225" s="15" t="s">
        <v>172</v>
      </c>
      <c r="BM225" s="142" t="s">
        <v>1935</v>
      </c>
    </row>
    <row r="226" spans="2:65" s="12" customFormat="1" ht="11.25">
      <c r="B226" s="144"/>
      <c r="D226" s="145" t="s">
        <v>174</v>
      </c>
      <c r="E226" s="146" t="s">
        <v>1</v>
      </c>
      <c r="F226" s="147" t="s">
        <v>1936</v>
      </c>
      <c r="H226" s="148">
        <v>8</v>
      </c>
      <c r="I226" s="149"/>
      <c r="L226" s="144"/>
      <c r="M226" s="150"/>
      <c r="T226" s="151"/>
      <c r="AT226" s="146" t="s">
        <v>174</v>
      </c>
      <c r="AU226" s="146" t="s">
        <v>114</v>
      </c>
      <c r="AV226" s="12" t="s">
        <v>114</v>
      </c>
      <c r="AW226" s="12" t="s">
        <v>35</v>
      </c>
      <c r="AX226" s="12" t="s">
        <v>89</v>
      </c>
      <c r="AY226" s="146" t="s">
        <v>164</v>
      </c>
    </row>
    <row r="227" spans="2:65" s="1" customFormat="1" ht="16.5" customHeight="1">
      <c r="B227" s="30"/>
      <c r="C227" s="162" t="s">
        <v>319</v>
      </c>
      <c r="D227" s="163" t="s">
        <v>536</v>
      </c>
      <c r="E227" s="164" t="s">
        <v>1937</v>
      </c>
      <c r="F227" s="165" t="s">
        <v>1938</v>
      </c>
      <c r="G227" s="166" t="s">
        <v>347</v>
      </c>
      <c r="H227" s="167">
        <v>20</v>
      </c>
      <c r="I227" s="168"/>
      <c r="J227" s="169">
        <f>ROUND(I227*H227,2)</f>
        <v>0</v>
      </c>
      <c r="K227" s="165" t="s">
        <v>171</v>
      </c>
      <c r="L227" s="170"/>
      <c r="M227" s="171" t="s">
        <v>1</v>
      </c>
      <c r="N227" s="172" t="s">
        <v>47</v>
      </c>
      <c r="P227" s="140">
        <f>O227*H227</f>
        <v>0</v>
      </c>
      <c r="Q227" s="140">
        <v>3.3999999999999998E-3</v>
      </c>
      <c r="R227" s="140">
        <f>Q227*H227</f>
        <v>6.7999999999999991E-2</v>
      </c>
      <c r="S227" s="140">
        <v>0</v>
      </c>
      <c r="T227" s="141">
        <f>S227*H227</f>
        <v>0</v>
      </c>
      <c r="AR227" s="142" t="s">
        <v>203</v>
      </c>
      <c r="AT227" s="142" t="s">
        <v>536</v>
      </c>
      <c r="AU227" s="142" t="s">
        <v>114</v>
      </c>
      <c r="AY227" s="15" t="s">
        <v>164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114</v>
      </c>
      <c r="BK227" s="143">
        <f>ROUND(I227*H227,2)</f>
        <v>0</v>
      </c>
      <c r="BL227" s="15" t="s">
        <v>172</v>
      </c>
      <c r="BM227" s="142" t="s">
        <v>1939</v>
      </c>
    </row>
    <row r="228" spans="2:65" s="12" customFormat="1" ht="11.25">
      <c r="B228" s="144"/>
      <c r="D228" s="145" t="s">
        <v>174</v>
      </c>
      <c r="E228" s="146" t="s">
        <v>1</v>
      </c>
      <c r="F228" s="147" t="s">
        <v>1940</v>
      </c>
      <c r="H228" s="148">
        <v>20</v>
      </c>
      <c r="I228" s="149"/>
      <c r="L228" s="144"/>
      <c r="M228" s="150"/>
      <c r="T228" s="151"/>
      <c r="AT228" s="146" t="s">
        <v>174</v>
      </c>
      <c r="AU228" s="146" t="s">
        <v>114</v>
      </c>
      <c r="AV228" s="12" t="s">
        <v>114</v>
      </c>
      <c r="AW228" s="12" t="s">
        <v>35</v>
      </c>
      <c r="AX228" s="12" t="s">
        <v>89</v>
      </c>
      <c r="AY228" s="146" t="s">
        <v>164</v>
      </c>
    </row>
    <row r="229" spans="2:65" s="1" customFormat="1" ht="16.5" customHeight="1">
      <c r="B229" s="30"/>
      <c r="C229" s="130" t="s">
        <v>115</v>
      </c>
      <c r="D229" s="131" t="s">
        <v>167</v>
      </c>
      <c r="E229" s="132" t="s">
        <v>1941</v>
      </c>
      <c r="F229" s="133" t="s">
        <v>1942</v>
      </c>
      <c r="G229" s="134" t="s">
        <v>347</v>
      </c>
      <c r="H229" s="135">
        <v>20</v>
      </c>
      <c r="I229" s="136"/>
      <c r="J229" s="137">
        <f>ROUND(I229*H229,2)</f>
        <v>0</v>
      </c>
      <c r="K229" s="133" t="s">
        <v>171</v>
      </c>
      <c r="L229" s="30"/>
      <c r="M229" s="138" t="s">
        <v>1</v>
      </c>
      <c r="N229" s="139" t="s">
        <v>47</v>
      </c>
      <c r="P229" s="140">
        <f>O229*H229</f>
        <v>0</v>
      </c>
      <c r="Q229" s="140">
        <v>1.1999999999999999E-3</v>
      </c>
      <c r="R229" s="140">
        <f>Q229*H229</f>
        <v>2.3999999999999997E-2</v>
      </c>
      <c r="S229" s="140">
        <v>0</v>
      </c>
      <c r="T229" s="141">
        <f>S229*H229</f>
        <v>0</v>
      </c>
      <c r="AR229" s="142" t="s">
        <v>172</v>
      </c>
      <c r="AT229" s="142" t="s">
        <v>167</v>
      </c>
      <c r="AU229" s="142" t="s">
        <v>114</v>
      </c>
      <c r="AY229" s="15" t="s">
        <v>164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114</v>
      </c>
      <c r="BK229" s="143">
        <f>ROUND(I229*H229,2)</f>
        <v>0</v>
      </c>
      <c r="BL229" s="15" t="s">
        <v>172</v>
      </c>
      <c r="BM229" s="142" t="s">
        <v>1943</v>
      </c>
    </row>
    <row r="230" spans="2:65" s="12" customFormat="1" ht="11.25">
      <c r="B230" s="144"/>
      <c r="D230" s="145" t="s">
        <v>174</v>
      </c>
      <c r="E230" s="146" t="s">
        <v>1</v>
      </c>
      <c r="F230" s="147" t="s">
        <v>268</v>
      </c>
      <c r="H230" s="148">
        <v>20</v>
      </c>
      <c r="I230" s="149"/>
      <c r="L230" s="144"/>
      <c r="M230" s="150"/>
      <c r="T230" s="151"/>
      <c r="AT230" s="146" t="s">
        <v>174</v>
      </c>
      <c r="AU230" s="146" t="s">
        <v>114</v>
      </c>
      <c r="AV230" s="12" t="s">
        <v>114</v>
      </c>
      <c r="AW230" s="12" t="s">
        <v>35</v>
      </c>
      <c r="AX230" s="12" t="s">
        <v>89</v>
      </c>
      <c r="AY230" s="146" t="s">
        <v>164</v>
      </c>
    </row>
    <row r="231" spans="2:65" s="1" customFormat="1" ht="24.2" customHeight="1">
      <c r="B231" s="30"/>
      <c r="C231" s="162" t="s">
        <v>327</v>
      </c>
      <c r="D231" s="163" t="s">
        <v>536</v>
      </c>
      <c r="E231" s="164" t="s">
        <v>1944</v>
      </c>
      <c r="F231" s="165" t="s">
        <v>1945</v>
      </c>
      <c r="G231" s="166" t="s">
        <v>347</v>
      </c>
      <c r="H231" s="167">
        <v>20</v>
      </c>
      <c r="I231" s="168"/>
      <c r="J231" s="169">
        <f>ROUND(I231*H231,2)</f>
        <v>0</v>
      </c>
      <c r="K231" s="165" t="s">
        <v>171</v>
      </c>
      <c r="L231" s="170"/>
      <c r="M231" s="171" t="s">
        <v>1</v>
      </c>
      <c r="N231" s="172" t="s">
        <v>47</v>
      </c>
      <c r="P231" s="140">
        <f>O231*H231</f>
        <v>0</v>
      </c>
      <c r="Q231" s="140">
        <v>7.0000000000000007E-2</v>
      </c>
      <c r="R231" s="140">
        <f>Q231*H231</f>
        <v>1.4000000000000001</v>
      </c>
      <c r="S231" s="140">
        <v>0</v>
      </c>
      <c r="T231" s="141">
        <f>S231*H231</f>
        <v>0</v>
      </c>
      <c r="AR231" s="142" t="s">
        <v>203</v>
      </c>
      <c r="AT231" s="142" t="s">
        <v>536</v>
      </c>
      <c r="AU231" s="142" t="s">
        <v>114</v>
      </c>
      <c r="AY231" s="15" t="s">
        <v>164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114</v>
      </c>
      <c r="BK231" s="143">
        <f>ROUND(I231*H231,2)</f>
        <v>0</v>
      </c>
      <c r="BL231" s="15" t="s">
        <v>172</v>
      </c>
      <c r="BM231" s="142" t="s">
        <v>1946</v>
      </c>
    </row>
    <row r="232" spans="2:65" s="12" customFormat="1" ht="11.25">
      <c r="B232" s="144"/>
      <c r="D232" s="145" t="s">
        <v>174</v>
      </c>
      <c r="E232" s="146" t="s">
        <v>1</v>
      </c>
      <c r="F232" s="147" t="s">
        <v>268</v>
      </c>
      <c r="H232" s="148">
        <v>20</v>
      </c>
      <c r="I232" s="149"/>
      <c r="L232" s="144"/>
      <c r="M232" s="150"/>
      <c r="T232" s="151"/>
      <c r="AT232" s="146" t="s">
        <v>174</v>
      </c>
      <c r="AU232" s="146" t="s">
        <v>114</v>
      </c>
      <c r="AV232" s="12" t="s">
        <v>114</v>
      </c>
      <c r="AW232" s="12" t="s">
        <v>35</v>
      </c>
      <c r="AX232" s="12" t="s">
        <v>89</v>
      </c>
      <c r="AY232" s="146" t="s">
        <v>164</v>
      </c>
    </row>
    <row r="233" spans="2:65" s="1" customFormat="1" ht="24.2" customHeight="1">
      <c r="B233" s="30"/>
      <c r="C233" s="162" t="s">
        <v>331</v>
      </c>
      <c r="D233" s="163" t="s">
        <v>536</v>
      </c>
      <c r="E233" s="164" t="s">
        <v>1947</v>
      </c>
      <c r="F233" s="165" t="s">
        <v>1948</v>
      </c>
      <c r="G233" s="166" t="s">
        <v>347</v>
      </c>
      <c r="H233" s="167">
        <v>40</v>
      </c>
      <c r="I233" s="168"/>
      <c r="J233" s="169">
        <f>ROUND(I233*H233,2)</f>
        <v>0</v>
      </c>
      <c r="K233" s="165" t="s">
        <v>325</v>
      </c>
      <c r="L233" s="170"/>
      <c r="M233" s="171" t="s">
        <v>1</v>
      </c>
      <c r="N233" s="172" t="s">
        <v>47</v>
      </c>
      <c r="P233" s="140">
        <f>O233*H233</f>
        <v>0</v>
      </c>
      <c r="Q233" s="140">
        <v>2.5000000000000001E-3</v>
      </c>
      <c r="R233" s="140">
        <f>Q233*H233</f>
        <v>0.1</v>
      </c>
      <c r="S233" s="140">
        <v>0</v>
      </c>
      <c r="T233" s="141">
        <f>S233*H233</f>
        <v>0</v>
      </c>
      <c r="AR233" s="142" t="s">
        <v>203</v>
      </c>
      <c r="AT233" s="142" t="s">
        <v>536</v>
      </c>
      <c r="AU233" s="142" t="s">
        <v>114</v>
      </c>
      <c r="AY233" s="15" t="s">
        <v>164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114</v>
      </c>
      <c r="BK233" s="143">
        <f>ROUND(I233*H233,2)</f>
        <v>0</v>
      </c>
      <c r="BL233" s="15" t="s">
        <v>172</v>
      </c>
      <c r="BM233" s="142" t="s">
        <v>1949</v>
      </c>
    </row>
    <row r="234" spans="2:65" s="12" customFormat="1" ht="11.25">
      <c r="B234" s="144"/>
      <c r="D234" s="145" t="s">
        <v>174</v>
      </c>
      <c r="E234" s="146" t="s">
        <v>1</v>
      </c>
      <c r="F234" s="147" t="s">
        <v>1950</v>
      </c>
      <c r="H234" s="148">
        <v>40</v>
      </c>
      <c r="I234" s="149"/>
      <c r="L234" s="144"/>
      <c r="M234" s="150"/>
      <c r="T234" s="151"/>
      <c r="AT234" s="146" t="s">
        <v>174</v>
      </c>
      <c r="AU234" s="146" t="s">
        <v>114</v>
      </c>
      <c r="AV234" s="12" t="s">
        <v>114</v>
      </c>
      <c r="AW234" s="12" t="s">
        <v>35</v>
      </c>
      <c r="AX234" s="12" t="s">
        <v>89</v>
      </c>
      <c r="AY234" s="146" t="s">
        <v>164</v>
      </c>
    </row>
    <row r="235" spans="2:65" s="1" customFormat="1" ht="16.5" customHeight="1">
      <c r="B235" s="30"/>
      <c r="C235" s="162" t="s">
        <v>335</v>
      </c>
      <c r="D235" s="163" t="s">
        <v>536</v>
      </c>
      <c r="E235" s="164" t="s">
        <v>1951</v>
      </c>
      <c r="F235" s="165" t="s">
        <v>1952</v>
      </c>
      <c r="G235" s="166" t="s">
        <v>347</v>
      </c>
      <c r="H235" s="167">
        <v>8</v>
      </c>
      <c r="I235" s="168"/>
      <c r="J235" s="169">
        <f>ROUND(I235*H235,2)</f>
        <v>0</v>
      </c>
      <c r="K235" s="165" t="s">
        <v>325</v>
      </c>
      <c r="L235" s="170"/>
      <c r="M235" s="171" t="s">
        <v>1</v>
      </c>
      <c r="N235" s="172" t="s">
        <v>47</v>
      </c>
      <c r="P235" s="140">
        <f>O235*H235</f>
        <v>0</v>
      </c>
      <c r="Q235" s="140">
        <v>8.9999999999999998E-4</v>
      </c>
      <c r="R235" s="140">
        <f>Q235*H235</f>
        <v>7.1999999999999998E-3</v>
      </c>
      <c r="S235" s="140">
        <v>0</v>
      </c>
      <c r="T235" s="141">
        <f>S235*H235</f>
        <v>0</v>
      </c>
      <c r="AR235" s="142" t="s">
        <v>203</v>
      </c>
      <c r="AT235" s="142" t="s">
        <v>536</v>
      </c>
      <c r="AU235" s="142" t="s">
        <v>114</v>
      </c>
      <c r="AY235" s="15" t="s">
        <v>164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114</v>
      </c>
      <c r="BK235" s="143">
        <f>ROUND(I235*H235,2)</f>
        <v>0</v>
      </c>
      <c r="BL235" s="15" t="s">
        <v>172</v>
      </c>
      <c r="BM235" s="142" t="s">
        <v>1953</v>
      </c>
    </row>
    <row r="236" spans="2:65" s="12" customFormat="1" ht="11.25">
      <c r="B236" s="144"/>
      <c r="D236" s="145" t="s">
        <v>174</v>
      </c>
      <c r="E236" s="146" t="s">
        <v>1</v>
      </c>
      <c r="F236" s="147" t="s">
        <v>203</v>
      </c>
      <c r="H236" s="148">
        <v>8</v>
      </c>
      <c r="I236" s="149"/>
      <c r="L236" s="144"/>
      <c r="M236" s="150"/>
      <c r="T236" s="151"/>
      <c r="AT236" s="146" t="s">
        <v>174</v>
      </c>
      <c r="AU236" s="146" t="s">
        <v>114</v>
      </c>
      <c r="AV236" s="12" t="s">
        <v>114</v>
      </c>
      <c r="AW236" s="12" t="s">
        <v>35</v>
      </c>
      <c r="AX236" s="12" t="s">
        <v>89</v>
      </c>
      <c r="AY236" s="146" t="s">
        <v>164</v>
      </c>
    </row>
    <row r="237" spans="2:65" s="1" customFormat="1" ht="16.5" customHeight="1">
      <c r="B237" s="30"/>
      <c r="C237" s="162" t="s">
        <v>339</v>
      </c>
      <c r="D237" s="163" t="s">
        <v>536</v>
      </c>
      <c r="E237" s="164" t="s">
        <v>1954</v>
      </c>
      <c r="F237" s="165" t="s">
        <v>1955</v>
      </c>
      <c r="G237" s="166" t="s">
        <v>347</v>
      </c>
      <c r="H237" s="167">
        <v>20</v>
      </c>
      <c r="I237" s="168"/>
      <c r="J237" s="169">
        <f>ROUND(I237*H237,2)</f>
        <v>0</v>
      </c>
      <c r="K237" s="165" t="s">
        <v>325</v>
      </c>
      <c r="L237" s="170"/>
      <c r="M237" s="171" t="s">
        <v>1</v>
      </c>
      <c r="N237" s="172" t="s">
        <v>47</v>
      </c>
      <c r="P237" s="140">
        <f>O237*H237</f>
        <v>0</v>
      </c>
      <c r="Q237" s="140">
        <v>2.0000000000000001E-4</v>
      </c>
      <c r="R237" s="140">
        <f>Q237*H237</f>
        <v>4.0000000000000001E-3</v>
      </c>
      <c r="S237" s="140">
        <v>0</v>
      </c>
      <c r="T237" s="141">
        <f>S237*H237</f>
        <v>0</v>
      </c>
      <c r="AR237" s="142" t="s">
        <v>203</v>
      </c>
      <c r="AT237" s="142" t="s">
        <v>536</v>
      </c>
      <c r="AU237" s="142" t="s">
        <v>114</v>
      </c>
      <c r="AY237" s="15" t="s">
        <v>164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114</v>
      </c>
      <c r="BK237" s="143">
        <f>ROUND(I237*H237,2)</f>
        <v>0</v>
      </c>
      <c r="BL237" s="15" t="s">
        <v>172</v>
      </c>
      <c r="BM237" s="142" t="s">
        <v>1956</v>
      </c>
    </row>
    <row r="238" spans="2:65" s="12" customFormat="1" ht="11.25">
      <c r="B238" s="144"/>
      <c r="D238" s="145" t="s">
        <v>174</v>
      </c>
      <c r="E238" s="146" t="s">
        <v>1</v>
      </c>
      <c r="F238" s="147" t="s">
        <v>268</v>
      </c>
      <c r="H238" s="148">
        <v>20</v>
      </c>
      <c r="I238" s="149"/>
      <c r="L238" s="144"/>
      <c r="M238" s="150"/>
      <c r="T238" s="151"/>
      <c r="AT238" s="146" t="s">
        <v>174</v>
      </c>
      <c r="AU238" s="146" t="s">
        <v>114</v>
      </c>
      <c r="AV238" s="12" t="s">
        <v>114</v>
      </c>
      <c r="AW238" s="12" t="s">
        <v>35</v>
      </c>
      <c r="AX238" s="12" t="s">
        <v>89</v>
      </c>
      <c r="AY238" s="146" t="s">
        <v>164</v>
      </c>
    </row>
    <row r="239" spans="2:65" s="1" customFormat="1" ht="16.5" customHeight="1">
      <c r="B239" s="30"/>
      <c r="C239" s="162" t="s">
        <v>344</v>
      </c>
      <c r="D239" s="163" t="s">
        <v>536</v>
      </c>
      <c r="E239" s="164" t="s">
        <v>1957</v>
      </c>
      <c r="F239" s="165" t="s">
        <v>1958</v>
      </c>
      <c r="G239" s="166" t="s">
        <v>347</v>
      </c>
      <c r="H239" s="167">
        <v>40</v>
      </c>
      <c r="I239" s="168"/>
      <c r="J239" s="169">
        <f>ROUND(I239*H239,2)</f>
        <v>0</v>
      </c>
      <c r="K239" s="165" t="s">
        <v>325</v>
      </c>
      <c r="L239" s="170"/>
      <c r="M239" s="171" t="s">
        <v>1</v>
      </c>
      <c r="N239" s="172" t="s">
        <v>47</v>
      </c>
      <c r="P239" s="140">
        <f>O239*H239</f>
        <v>0</v>
      </c>
      <c r="Q239" s="140">
        <v>1E-4</v>
      </c>
      <c r="R239" s="140">
        <f>Q239*H239</f>
        <v>4.0000000000000001E-3</v>
      </c>
      <c r="S239" s="140">
        <v>0</v>
      </c>
      <c r="T239" s="141">
        <f>S239*H239</f>
        <v>0</v>
      </c>
      <c r="AR239" s="142" t="s">
        <v>203</v>
      </c>
      <c r="AT239" s="142" t="s">
        <v>536</v>
      </c>
      <c r="AU239" s="142" t="s">
        <v>114</v>
      </c>
      <c r="AY239" s="15" t="s">
        <v>164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114</v>
      </c>
      <c r="BK239" s="143">
        <f>ROUND(I239*H239,2)</f>
        <v>0</v>
      </c>
      <c r="BL239" s="15" t="s">
        <v>172</v>
      </c>
      <c r="BM239" s="142" t="s">
        <v>1959</v>
      </c>
    </row>
    <row r="240" spans="2:65" s="12" customFormat="1" ht="11.25">
      <c r="B240" s="144"/>
      <c r="D240" s="145" t="s">
        <v>174</v>
      </c>
      <c r="E240" s="146" t="s">
        <v>1</v>
      </c>
      <c r="F240" s="147" t="s">
        <v>1950</v>
      </c>
      <c r="H240" s="148">
        <v>40</v>
      </c>
      <c r="I240" s="149"/>
      <c r="L240" s="144"/>
      <c r="M240" s="150"/>
      <c r="T240" s="151"/>
      <c r="AT240" s="146" t="s">
        <v>174</v>
      </c>
      <c r="AU240" s="146" t="s">
        <v>114</v>
      </c>
      <c r="AV240" s="12" t="s">
        <v>114</v>
      </c>
      <c r="AW240" s="12" t="s">
        <v>35</v>
      </c>
      <c r="AX240" s="12" t="s">
        <v>89</v>
      </c>
      <c r="AY240" s="146" t="s">
        <v>164</v>
      </c>
    </row>
    <row r="241" spans="2:65" s="1" customFormat="1" ht="16.5" customHeight="1">
      <c r="B241" s="30"/>
      <c r="C241" s="130" t="s">
        <v>350</v>
      </c>
      <c r="D241" s="131" t="s">
        <v>167</v>
      </c>
      <c r="E241" s="132" t="s">
        <v>1960</v>
      </c>
      <c r="F241" s="133" t="s">
        <v>1961</v>
      </c>
      <c r="G241" s="134" t="s">
        <v>276</v>
      </c>
      <c r="H241" s="135">
        <v>40</v>
      </c>
      <c r="I241" s="136"/>
      <c r="J241" s="137">
        <f>ROUND(I241*H241,2)</f>
        <v>0</v>
      </c>
      <c r="K241" s="133" t="s">
        <v>171</v>
      </c>
      <c r="L241" s="30"/>
      <c r="M241" s="138" t="s">
        <v>1</v>
      </c>
      <c r="N241" s="139" t="s">
        <v>47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172</v>
      </c>
      <c r="AT241" s="142" t="s">
        <v>167</v>
      </c>
      <c r="AU241" s="142" t="s">
        <v>114</v>
      </c>
      <c r="AY241" s="15" t="s">
        <v>164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114</v>
      </c>
      <c r="BK241" s="143">
        <f>ROUND(I241*H241,2)</f>
        <v>0</v>
      </c>
      <c r="BL241" s="15" t="s">
        <v>172</v>
      </c>
      <c r="BM241" s="142" t="s">
        <v>1962</v>
      </c>
    </row>
    <row r="242" spans="2:65" s="12" customFormat="1" ht="11.25">
      <c r="B242" s="144"/>
      <c r="D242" s="145" t="s">
        <v>174</v>
      </c>
      <c r="E242" s="146" t="s">
        <v>1</v>
      </c>
      <c r="F242" s="147" t="s">
        <v>371</v>
      </c>
      <c r="H242" s="148">
        <v>40</v>
      </c>
      <c r="I242" s="149"/>
      <c r="L242" s="144"/>
      <c r="M242" s="150"/>
      <c r="T242" s="151"/>
      <c r="AT242" s="146" t="s">
        <v>174</v>
      </c>
      <c r="AU242" s="146" t="s">
        <v>114</v>
      </c>
      <c r="AV242" s="12" t="s">
        <v>114</v>
      </c>
      <c r="AW242" s="12" t="s">
        <v>35</v>
      </c>
      <c r="AX242" s="12" t="s">
        <v>89</v>
      </c>
      <c r="AY242" s="146" t="s">
        <v>164</v>
      </c>
    </row>
    <row r="243" spans="2:65" s="1" customFormat="1" ht="16.5" customHeight="1">
      <c r="B243" s="30"/>
      <c r="C243" s="162" t="s">
        <v>354</v>
      </c>
      <c r="D243" s="163" t="s">
        <v>536</v>
      </c>
      <c r="E243" s="164" t="s">
        <v>1963</v>
      </c>
      <c r="F243" s="165" t="s">
        <v>1964</v>
      </c>
      <c r="G243" s="166" t="s">
        <v>276</v>
      </c>
      <c r="H243" s="167">
        <v>48</v>
      </c>
      <c r="I243" s="168"/>
      <c r="J243" s="169">
        <f>ROUND(I243*H243,2)</f>
        <v>0</v>
      </c>
      <c r="K243" s="165" t="s">
        <v>171</v>
      </c>
      <c r="L243" s="170"/>
      <c r="M243" s="171" t="s">
        <v>1</v>
      </c>
      <c r="N243" s="172" t="s">
        <v>47</v>
      </c>
      <c r="P243" s="140">
        <f>O243*H243</f>
        <v>0</v>
      </c>
      <c r="Q243" s="140">
        <v>1.1999999999999999E-3</v>
      </c>
      <c r="R243" s="140">
        <f>Q243*H243</f>
        <v>5.7599999999999998E-2</v>
      </c>
      <c r="S243" s="140">
        <v>0</v>
      </c>
      <c r="T243" s="141">
        <f>S243*H243</f>
        <v>0</v>
      </c>
      <c r="AR243" s="142" t="s">
        <v>203</v>
      </c>
      <c r="AT243" s="142" t="s">
        <v>536</v>
      </c>
      <c r="AU243" s="142" t="s">
        <v>114</v>
      </c>
      <c r="AY243" s="15" t="s">
        <v>164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114</v>
      </c>
      <c r="BK243" s="143">
        <f>ROUND(I243*H243,2)</f>
        <v>0</v>
      </c>
      <c r="BL243" s="15" t="s">
        <v>172</v>
      </c>
      <c r="BM243" s="142" t="s">
        <v>1965</v>
      </c>
    </row>
    <row r="244" spans="2:65" s="12" customFormat="1" ht="11.25">
      <c r="B244" s="144"/>
      <c r="D244" s="145" t="s">
        <v>174</v>
      </c>
      <c r="E244" s="146" t="s">
        <v>1</v>
      </c>
      <c r="F244" s="147" t="s">
        <v>1966</v>
      </c>
      <c r="H244" s="148">
        <v>48</v>
      </c>
      <c r="I244" s="149"/>
      <c r="L244" s="144"/>
      <c r="M244" s="150"/>
      <c r="T244" s="151"/>
      <c r="AT244" s="146" t="s">
        <v>174</v>
      </c>
      <c r="AU244" s="146" t="s">
        <v>114</v>
      </c>
      <c r="AV244" s="12" t="s">
        <v>114</v>
      </c>
      <c r="AW244" s="12" t="s">
        <v>35</v>
      </c>
      <c r="AX244" s="12" t="s">
        <v>89</v>
      </c>
      <c r="AY244" s="146" t="s">
        <v>164</v>
      </c>
    </row>
    <row r="245" spans="2:65" s="1" customFormat="1" ht="16.5" customHeight="1">
      <c r="B245" s="30"/>
      <c r="C245" s="162" t="s">
        <v>360</v>
      </c>
      <c r="D245" s="163" t="s">
        <v>536</v>
      </c>
      <c r="E245" s="164" t="s">
        <v>1967</v>
      </c>
      <c r="F245" s="165" t="s">
        <v>1968</v>
      </c>
      <c r="G245" s="166" t="s">
        <v>276</v>
      </c>
      <c r="H245" s="167">
        <v>144</v>
      </c>
      <c r="I245" s="168"/>
      <c r="J245" s="169">
        <f>ROUND(I245*H245,2)</f>
        <v>0</v>
      </c>
      <c r="K245" s="165" t="s">
        <v>171</v>
      </c>
      <c r="L245" s="170"/>
      <c r="M245" s="171" t="s">
        <v>1</v>
      </c>
      <c r="N245" s="172" t="s">
        <v>47</v>
      </c>
      <c r="P245" s="140">
        <f>O245*H245</f>
        <v>0</v>
      </c>
      <c r="Q245" s="140">
        <v>4.0000000000000003E-5</v>
      </c>
      <c r="R245" s="140">
        <f>Q245*H245</f>
        <v>5.7600000000000004E-3</v>
      </c>
      <c r="S245" s="140">
        <v>0</v>
      </c>
      <c r="T245" s="141">
        <f>S245*H245</f>
        <v>0</v>
      </c>
      <c r="AR245" s="142" t="s">
        <v>203</v>
      </c>
      <c r="AT245" s="142" t="s">
        <v>536</v>
      </c>
      <c r="AU245" s="142" t="s">
        <v>114</v>
      </c>
      <c r="AY245" s="15" t="s">
        <v>164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114</v>
      </c>
      <c r="BK245" s="143">
        <f>ROUND(I245*H245,2)</f>
        <v>0</v>
      </c>
      <c r="BL245" s="15" t="s">
        <v>172</v>
      </c>
      <c r="BM245" s="142" t="s">
        <v>1969</v>
      </c>
    </row>
    <row r="246" spans="2:65" s="12" customFormat="1" ht="11.25">
      <c r="B246" s="144"/>
      <c r="D246" s="145" t="s">
        <v>174</v>
      </c>
      <c r="E246" s="146" t="s">
        <v>1</v>
      </c>
      <c r="F246" s="147" t="s">
        <v>1970</v>
      </c>
      <c r="H246" s="148">
        <v>144</v>
      </c>
      <c r="I246" s="149"/>
      <c r="L246" s="144"/>
      <c r="M246" s="150"/>
      <c r="T246" s="151"/>
      <c r="AT246" s="146" t="s">
        <v>174</v>
      </c>
      <c r="AU246" s="146" t="s">
        <v>114</v>
      </c>
      <c r="AV246" s="12" t="s">
        <v>114</v>
      </c>
      <c r="AW246" s="12" t="s">
        <v>35</v>
      </c>
      <c r="AX246" s="12" t="s">
        <v>89</v>
      </c>
      <c r="AY246" s="146" t="s">
        <v>164</v>
      </c>
    </row>
    <row r="247" spans="2:65" s="1" customFormat="1" ht="24.2" customHeight="1">
      <c r="B247" s="30"/>
      <c r="C247" s="130" t="s">
        <v>365</v>
      </c>
      <c r="D247" s="131" t="s">
        <v>167</v>
      </c>
      <c r="E247" s="132" t="s">
        <v>1971</v>
      </c>
      <c r="F247" s="133" t="s">
        <v>1972</v>
      </c>
      <c r="G247" s="134" t="s">
        <v>347</v>
      </c>
      <c r="H247" s="135">
        <v>1</v>
      </c>
      <c r="I247" s="136"/>
      <c r="J247" s="137">
        <f>ROUND(I247*H247,2)</f>
        <v>0</v>
      </c>
      <c r="K247" s="133" t="s">
        <v>325</v>
      </c>
      <c r="L247" s="30"/>
      <c r="M247" s="138" t="s">
        <v>1</v>
      </c>
      <c r="N247" s="139" t="s">
        <v>47</v>
      </c>
      <c r="P247" s="140">
        <f>O247*H247</f>
        <v>0</v>
      </c>
      <c r="Q247" s="140">
        <v>3.61896</v>
      </c>
      <c r="R247" s="140">
        <f>Q247*H247</f>
        <v>3.61896</v>
      </c>
      <c r="S247" s="140">
        <v>0</v>
      </c>
      <c r="T247" s="141">
        <f>S247*H247</f>
        <v>0</v>
      </c>
      <c r="AR247" s="142" t="s">
        <v>172</v>
      </c>
      <c r="AT247" s="142" t="s">
        <v>167</v>
      </c>
      <c r="AU247" s="142" t="s">
        <v>114</v>
      </c>
      <c r="AY247" s="15" t="s">
        <v>164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114</v>
      </c>
      <c r="BK247" s="143">
        <f>ROUND(I247*H247,2)</f>
        <v>0</v>
      </c>
      <c r="BL247" s="15" t="s">
        <v>172</v>
      </c>
      <c r="BM247" s="142" t="s">
        <v>1973</v>
      </c>
    </row>
    <row r="248" spans="2:65" s="12" customFormat="1" ht="11.25">
      <c r="B248" s="144"/>
      <c r="D248" s="145" t="s">
        <v>174</v>
      </c>
      <c r="E248" s="146" t="s">
        <v>1</v>
      </c>
      <c r="F248" s="147" t="s">
        <v>89</v>
      </c>
      <c r="H248" s="148">
        <v>1</v>
      </c>
      <c r="I248" s="149"/>
      <c r="L248" s="144"/>
      <c r="M248" s="150"/>
      <c r="T248" s="151"/>
      <c r="AT248" s="146" t="s">
        <v>174</v>
      </c>
      <c r="AU248" s="146" t="s">
        <v>114</v>
      </c>
      <c r="AV248" s="12" t="s">
        <v>114</v>
      </c>
      <c r="AW248" s="12" t="s">
        <v>35</v>
      </c>
      <c r="AX248" s="12" t="s">
        <v>89</v>
      </c>
      <c r="AY248" s="146" t="s">
        <v>164</v>
      </c>
    </row>
    <row r="249" spans="2:65" s="11" customFormat="1" ht="22.9" customHeight="1">
      <c r="B249" s="118"/>
      <c r="D249" s="119" t="s">
        <v>80</v>
      </c>
      <c r="E249" s="128" t="s">
        <v>172</v>
      </c>
      <c r="F249" s="128" t="s">
        <v>1974</v>
      </c>
      <c r="I249" s="121"/>
      <c r="J249" s="129">
        <f>BK249</f>
        <v>0</v>
      </c>
      <c r="L249" s="118"/>
      <c r="M249" s="123"/>
      <c r="P249" s="124">
        <f>SUM(P250:P253)</f>
        <v>0</v>
      </c>
      <c r="R249" s="124">
        <f>SUM(R250:R253)</f>
        <v>0</v>
      </c>
      <c r="T249" s="125">
        <f>SUM(T250:T253)</f>
        <v>0</v>
      </c>
      <c r="AR249" s="119" t="s">
        <v>89</v>
      </c>
      <c r="AT249" s="126" t="s">
        <v>80</v>
      </c>
      <c r="AU249" s="126" t="s">
        <v>89</v>
      </c>
      <c r="AY249" s="119" t="s">
        <v>164</v>
      </c>
      <c r="BK249" s="127">
        <f>SUM(BK250:BK253)</f>
        <v>0</v>
      </c>
    </row>
    <row r="250" spans="2:65" s="1" customFormat="1" ht="16.5" customHeight="1">
      <c r="B250" s="30"/>
      <c r="C250" s="130" t="s">
        <v>371</v>
      </c>
      <c r="D250" s="131" t="s">
        <v>167</v>
      </c>
      <c r="E250" s="132" t="s">
        <v>1975</v>
      </c>
      <c r="F250" s="133" t="s">
        <v>1976</v>
      </c>
      <c r="G250" s="134" t="s">
        <v>195</v>
      </c>
      <c r="H250" s="135">
        <v>3.36</v>
      </c>
      <c r="I250" s="136"/>
      <c r="J250" s="137">
        <f>ROUND(I250*H250,2)</f>
        <v>0</v>
      </c>
      <c r="K250" s="133" t="s">
        <v>171</v>
      </c>
      <c r="L250" s="30"/>
      <c r="M250" s="138" t="s">
        <v>1</v>
      </c>
      <c r="N250" s="139" t="s">
        <v>47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172</v>
      </c>
      <c r="AT250" s="142" t="s">
        <v>167</v>
      </c>
      <c r="AU250" s="142" t="s">
        <v>114</v>
      </c>
      <c r="AY250" s="15" t="s">
        <v>164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5" t="s">
        <v>114</v>
      </c>
      <c r="BK250" s="143">
        <f>ROUND(I250*H250,2)</f>
        <v>0</v>
      </c>
      <c r="BL250" s="15" t="s">
        <v>172</v>
      </c>
      <c r="BM250" s="142" t="s">
        <v>1977</v>
      </c>
    </row>
    <row r="251" spans="2:65" s="12" customFormat="1" ht="11.25">
      <c r="B251" s="144"/>
      <c r="D251" s="145" t="s">
        <v>174</v>
      </c>
      <c r="E251" s="146" t="s">
        <v>1</v>
      </c>
      <c r="F251" s="147" t="s">
        <v>1978</v>
      </c>
      <c r="H251" s="148">
        <v>2.56</v>
      </c>
      <c r="I251" s="149"/>
      <c r="L251" s="144"/>
      <c r="M251" s="150"/>
      <c r="T251" s="151"/>
      <c r="AT251" s="146" t="s">
        <v>174</v>
      </c>
      <c r="AU251" s="146" t="s">
        <v>114</v>
      </c>
      <c r="AV251" s="12" t="s">
        <v>114</v>
      </c>
      <c r="AW251" s="12" t="s">
        <v>35</v>
      </c>
      <c r="AX251" s="12" t="s">
        <v>81</v>
      </c>
      <c r="AY251" s="146" t="s">
        <v>164</v>
      </c>
    </row>
    <row r="252" spans="2:65" s="12" customFormat="1" ht="11.25">
      <c r="B252" s="144"/>
      <c r="D252" s="145" t="s">
        <v>174</v>
      </c>
      <c r="E252" s="146" t="s">
        <v>1</v>
      </c>
      <c r="F252" s="147" t="s">
        <v>1979</v>
      </c>
      <c r="H252" s="148">
        <v>0.8</v>
      </c>
      <c r="I252" s="149"/>
      <c r="L252" s="144"/>
      <c r="M252" s="150"/>
      <c r="T252" s="151"/>
      <c r="AT252" s="146" t="s">
        <v>174</v>
      </c>
      <c r="AU252" s="146" t="s">
        <v>114</v>
      </c>
      <c r="AV252" s="12" t="s">
        <v>114</v>
      </c>
      <c r="AW252" s="12" t="s">
        <v>35</v>
      </c>
      <c r="AX252" s="12" t="s">
        <v>81</v>
      </c>
      <c r="AY252" s="146" t="s">
        <v>164</v>
      </c>
    </row>
    <row r="253" spans="2:65" s="13" customFormat="1" ht="11.25">
      <c r="B253" s="152"/>
      <c r="D253" s="145" t="s">
        <v>174</v>
      </c>
      <c r="E253" s="153" t="s">
        <v>1</v>
      </c>
      <c r="F253" s="154" t="s">
        <v>221</v>
      </c>
      <c r="H253" s="155">
        <v>3.3600000000000003</v>
      </c>
      <c r="I253" s="156"/>
      <c r="L253" s="152"/>
      <c r="M253" s="157"/>
      <c r="T253" s="158"/>
      <c r="AT253" s="153" t="s">
        <v>174</v>
      </c>
      <c r="AU253" s="153" t="s">
        <v>114</v>
      </c>
      <c r="AV253" s="13" t="s">
        <v>172</v>
      </c>
      <c r="AW253" s="13" t="s">
        <v>35</v>
      </c>
      <c r="AX253" s="13" t="s">
        <v>89</v>
      </c>
      <c r="AY253" s="153" t="s">
        <v>164</v>
      </c>
    </row>
    <row r="254" spans="2:65" s="11" customFormat="1" ht="22.9" customHeight="1">
      <c r="B254" s="118"/>
      <c r="D254" s="119" t="s">
        <v>80</v>
      </c>
      <c r="E254" s="128" t="s">
        <v>187</v>
      </c>
      <c r="F254" s="128" t="s">
        <v>1980</v>
      </c>
      <c r="I254" s="121"/>
      <c r="J254" s="129">
        <f>BK254</f>
        <v>0</v>
      </c>
      <c r="L254" s="118"/>
      <c r="M254" s="123"/>
      <c r="P254" s="124">
        <f>SUM(P255:P260)</f>
        <v>0</v>
      </c>
      <c r="R254" s="124">
        <f>SUM(R255:R260)</f>
        <v>4.7212199999999998</v>
      </c>
      <c r="T254" s="125">
        <f>SUM(T255:T260)</f>
        <v>0</v>
      </c>
      <c r="AR254" s="119" t="s">
        <v>89</v>
      </c>
      <c r="AT254" s="126" t="s">
        <v>80</v>
      </c>
      <c r="AU254" s="126" t="s">
        <v>89</v>
      </c>
      <c r="AY254" s="119" t="s">
        <v>164</v>
      </c>
      <c r="BK254" s="127">
        <f>SUM(BK255:BK260)</f>
        <v>0</v>
      </c>
    </row>
    <row r="255" spans="2:65" s="1" customFormat="1" ht="16.5" customHeight="1">
      <c r="B255" s="30"/>
      <c r="C255" s="130" t="s">
        <v>376</v>
      </c>
      <c r="D255" s="131" t="s">
        <v>167</v>
      </c>
      <c r="E255" s="132" t="s">
        <v>1981</v>
      </c>
      <c r="F255" s="133" t="s">
        <v>1982</v>
      </c>
      <c r="G255" s="134" t="s">
        <v>170</v>
      </c>
      <c r="H255" s="135">
        <v>21</v>
      </c>
      <c r="I255" s="136"/>
      <c r="J255" s="137">
        <f>ROUND(I255*H255,2)</f>
        <v>0</v>
      </c>
      <c r="K255" s="133" t="s">
        <v>171</v>
      </c>
      <c r="L255" s="30"/>
      <c r="M255" s="138" t="s">
        <v>1</v>
      </c>
      <c r="N255" s="139" t="s">
        <v>47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172</v>
      </c>
      <c r="AT255" s="142" t="s">
        <v>167</v>
      </c>
      <c r="AU255" s="142" t="s">
        <v>114</v>
      </c>
      <c r="AY255" s="15" t="s">
        <v>164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114</v>
      </c>
      <c r="BK255" s="143">
        <f>ROUND(I255*H255,2)</f>
        <v>0</v>
      </c>
      <c r="BL255" s="15" t="s">
        <v>172</v>
      </c>
      <c r="BM255" s="142" t="s">
        <v>1983</v>
      </c>
    </row>
    <row r="256" spans="2:65" s="12" customFormat="1" ht="11.25">
      <c r="B256" s="144"/>
      <c r="D256" s="145" t="s">
        <v>174</v>
      </c>
      <c r="E256" s="146" t="s">
        <v>1</v>
      </c>
      <c r="F256" s="147" t="s">
        <v>1984</v>
      </c>
      <c r="H256" s="148">
        <v>21</v>
      </c>
      <c r="I256" s="149"/>
      <c r="L256" s="144"/>
      <c r="M256" s="150"/>
      <c r="T256" s="151"/>
      <c r="AT256" s="146" t="s">
        <v>174</v>
      </c>
      <c r="AU256" s="146" t="s">
        <v>114</v>
      </c>
      <c r="AV256" s="12" t="s">
        <v>114</v>
      </c>
      <c r="AW256" s="12" t="s">
        <v>35</v>
      </c>
      <c r="AX256" s="12" t="s">
        <v>89</v>
      </c>
      <c r="AY256" s="146" t="s">
        <v>164</v>
      </c>
    </row>
    <row r="257" spans="2:65" s="1" customFormat="1" ht="16.5" customHeight="1">
      <c r="B257" s="30"/>
      <c r="C257" s="130" t="s">
        <v>382</v>
      </c>
      <c r="D257" s="131" t="s">
        <v>167</v>
      </c>
      <c r="E257" s="132" t="s">
        <v>1985</v>
      </c>
      <c r="F257" s="133" t="s">
        <v>1986</v>
      </c>
      <c r="G257" s="134" t="s">
        <v>170</v>
      </c>
      <c r="H257" s="135">
        <v>21</v>
      </c>
      <c r="I257" s="136"/>
      <c r="J257" s="137">
        <f>ROUND(I257*H257,2)</f>
        <v>0</v>
      </c>
      <c r="K257" s="133" t="s">
        <v>171</v>
      </c>
      <c r="L257" s="30"/>
      <c r="M257" s="138" t="s">
        <v>1</v>
      </c>
      <c r="N257" s="139" t="s">
        <v>47</v>
      </c>
      <c r="P257" s="140">
        <f>O257*H257</f>
        <v>0</v>
      </c>
      <c r="Q257" s="140">
        <v>8.9219999999999994E-2</v>
      </c>
      <c r="R257" s="140">
        <f>Q257*H257</f>
        <v>1.8736199999999998</v>
      </c>
      <c r="S257" s="140">
        <v>0</v>
      </c>
      <c r="T257" s="141">
        <f>S257*H257</f>
        <v>0</v>
      </c>
      <c r="AR257" s="142" t="s">
        <v>172</v>
      </c>
      <c r="AT257" s="142" t="s">
        <v>167</v>
      </c>
      <c r="AU257" s="142" t="s">
        <v>114</v>
      </c>
      <c r="AY257" s="15" t="s">
        <v>164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114</v>
      </c>
      <c r="BK257" s="143">
        <f>ROUND(I257*H257,2)</f>
        <v>0</v>
      </c>
      <c r="BL257" s="15" t="s">
        <v>172</v>
      </c>
      <c r="BM257" s="142" t="s">
        <v>1987</v>
      </c>
    </row>
    <row r="258" spans="2:65" s="12" customFormat="1" ht="11.25">
      <c r="B258" s="144"/>
      <c r="D258" s="145" t="s">
        <v>174</v>
      </c>
      <c r="E258" s="146" t="s">
        <v>1</v>
      </c>
      <c r="F258" s="147" t="s">
        <v>1988</v>
      </c>
      <c r="H258" s="148">
        <v>21</v>
      </c>
      <c r="I258" s="149"/>
      <c r="L258" s="144"/>
      <c r="M258" s="150"/>
      <c r="T258" s="151"/>
      <c r="AT258" s="146" t="s">
        <v>174</v>
      </c>
      <c r="AU258" s="146" t="s">
        <v>114</v>
      </c>
      <c r="AV258" s="12" t="s">
        <v>114</v>
      </c>
      <c r="AW258" s="12" t="s">
        <v>35</v>
      </c>
      <c r="AX258" s="12" t="s">
        <v>89</v>
      </c>
      <c r="AY258" s="146" t="s">
        <v>164</v>
      </c>
    </row>
    <row r="259" spans="2:65" s="1" customFormat="1" ht="16.5" customHeight="1">
      <c r="B259" s="30"/>
      <c r="C259" s="162" t="s">
        <v>387</v>
      </c>
      <c r="D259" s="163" t="s">
        <v>536</v>
      </c>
      <c r="E259" s="164" t="s">
        <v>1989</v>
      </c>
      <c r="F259" s="165" t="s">
        <v>1990</v>
      </c>
      <c r="G259" s="166" t="s">
        <v>170</v>
      </c>
      <c r="H259" s="167">
        <v>25.2</v>
      </c>
      <c r="I259" s="168"/>
      <c r="J259" s="169">
        <f>ROUND(I259*H259,2)</f>
        <v>0</v>
      </c>
      <c r="K259" s="165" t="s">
        <v>171</v>
      </c>
      <c r="L259" s="170"/>
      <c r="M259" s="171" t="s">
        <v>1</v>
      </c>
      <c r="N259" s="172" t="s">
        <v>47</v>
      </c>
      <c r="P259" s="140">
        <f>O259*H259</f>
        <v>0</v>
      </c>
      <c r="Q259" s="140">
        <v>0.113</v>
      </c>
      <c r="R259" s="140">
        <f>Q259*H259</f>
        <v>2.8475999999999999</v>
      </c>
      <c r="S259" s="140">
        <v>0</v>
      </c>
      <c r="T259" s="141">
        <f>S259*H259</f>
        <v>0</v>
      </c>
      <c r="AR259" s="142" t="s">
        <v>203</v>
      </c>
      <c r="AT259" s="142" t="s">
        <v>536</v>
      </c>
      <c r="AU259" s="142" t="s">
        <v>114</v>
      </c>
      <c r="AY259" s="15" t="s">
        <v>164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114</v>
      </c>
      <c r="BK259" s="143">
        <f>ROUND(I259*H259,2)</f>
        <v>0</v>
      </c>
      <c r="BL259" s="15" t="s">
        <v>172</v>
      </c>
      <c r="BM259" s="142" t="s">
        <v>1991</v>
      </c>
    </row>
    <row r="260" spans="2:65" s="12" customFormat="1" ht="11.25">
      <c r="B260" s="144"/>
      <c r="D260" s="145" t="s">
        <v>174</v>
      </c>
      <c r="E260" s="146" t="s">
        <v>1</v>
      </c>
      <c r="F260" s="147" t="s">
        <v>1992</v>
      </c>
      <c r="H260" s="148">
        <v>25.2</v>
      </c>
      <c r="I260" s="149"/>
      <c r="L260" s="144"/>
      <c r="M260" s="150"/>
      <c r="T260" s="151"/>
      <c r="AT260" s="146" t="s">
        <v>174</v>
      </c>
      <c r="AU260" s="146" t="s">
        <v>114</v>
      </c>
      <c r="AV260" s="12" t="s">
        <v>114</v>
      </c>
      <c r="AW260" s="12" t="s">
        <v>35</v>
      </c>
      <c r="AX260" s="12" t="s">
        <v>89</v>
      </c>
      <c r="AY260" s="146" t="s">
        <v>164</v>
      </c>
    </row>
    <row r="261" spans="2:65" s="11" customFormat="1" ht="22.9" customHeight="1">
      <c r="B261" s="118"/>
      <c r="D261" s="119" t="s">
        <v>80</v>
      </c>
      <c r="E261" s="128" t="s">
        <v>192</v>
      </c>
      <c r="F261" s="128" t="s">
        <v>549</v>
      </c>
      <c r="I261" s="121"/>
      <c r="J261" s="129">
        <f>BK261</f>
        <v>0</v>
      </c>
      <c r="L261" s="118"/>
      <c r="M261" s="123"/>
      <c r="P261" s="124">
        <f>SUM(P262:P275)</f>
        <v>0</v>
      </c>
      <c r="R261" s="124">
        <f>SUM(R262:R275)</f>
        <v>10.998567999999999</v>
      </c>
      <c r="T261" s="125">
        <f>SUM(T262:T275)</f>
        <v>0</v>
      </c>
      <c r="AR261" s="119" t="s">
        <v>89</v>
      </c>
      <c r="AT261" s="126" t="s">
        <v>80</v>
      </c>
      <c r="AU261" s="126" t="s">
        <v>89</v>
      </c>
      <c r="AY261" s="119" t="s">
        <v>164</v>
      </c>
      <c r="BK261" s="127">
        <f>SUM(BK262:BK275)</f>
        <v>0</v>
      </c>
    </row>
    <row r="262" spans="2:65" s="1" customFormat="1" ht="24.2" customHeight="1">
      <c r="B262" s="30"/>
      <c r="C262" s="130" t="s">
        <v>394</v>
      </c>
      <c r="D262" s="131" t="s">
        <v>167</v>
      </c>
      <c r="E262" s="132" t="s">
        <v>1993</v>
      </c>
      <c r="F262" s="133" t="s">
        <v>1994</v>
      </c>
      <c r="G262" s="134" t="s">
        <v>170</v>
      </c>
      <c r="H262" s="135">
        <v>70.400000000000006</v>
      </c>
      <c r="I262" s="136"/>
      <c r="J262" s="137">
        <f>ROUND(I262*H262,2)</f>
        <v>0</v>
      </c>
      <c r="K262" s="133" t="s">
        <v>171</v>
      </c>
      <c r="L262" s="30"/>
      <c r="M262" s="138" t="s">
        <v>1</v>
      </c>
      <c r="N262" s="139" t="s">
        <v>47</v>
      </c>
      <c r="P262" s="140">
        <f>O262*H262</f>
        <v>0</v>
      </c>
      <c r="Q262" s="140">
        <v>8.3499999999999998E-3</v>
      </c>
      <c r="R262" s="140">
        <f>Q262*H262</f>
        <v>0.58784000000000003</v>
      </c>
      <c r="S262" s="140">
        <v>0</v>
      </c>
      <c r="T262" s="141">
        <f>S262*H262</f>
        <v>0</v>
      </c>
      <c r="AR262" s="142" t="s">
        <v>172</v>
      </c>
      <c r="AT262" s="142" t="s">
        <v>167</v>
      </c>
      <c r="AU262" s="142" t="s">
        <v>114</v>
      </c>
      <c r="AY262" s="15" t="s">
        <v>164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114</v>
      </c>
      <c r="BK262" s="143">
        <f>ROUND(I262*H262,2)</f>
        <v>0</v>
      </c>
      <c r="BL262" s="15" t="s">
        <v>172</v>
      </c>
      <c r="BM262" s="142" t="s">
        <v>1995</v>
      </c>
    </row>
    <row r="263" spans="2:65" s="12" customFormat="1" ht="11.25">
      <c r="B263" s="144"/>
      <c r="D263" s="145" t="s">
        <v>174</v>
      </c>
      <c r="E263" s="146" t="s">
        <v>1</v>
      </c>
      <c r="F263" s="147" t="s">
        <v>1996</v>
      </c>
      <c r="H263" s="148">
        <v>70.400000000000006</v>
      </c>
      <c r="I263" s="149"/>
      <c r="L263" s="144"/>
      <c r="M263" s="150"/>
      <c r="T263" s="151"/>
      <c r="AT263" s="146" t="s">
        <v>174</v>
      </c>
      <c r="AU263" s="146" t="s">
        <v>114</v>
      </c>
      <c r="AV263" s="12" t="s">
        <v>114</v>
      </c>
      <c r="AW263" s="12" t="s">
        <v>35</v>
      </c>
      <c r="AX263" s="12" t="s">
        <v>89</v>
      </c>
      <c r="AY263" s="146" t="s">
        <v>164</v>
      </c>
    </row>
    <row r="264" spans="2:65" s="1" customFormat="1" ht="16.5" customHeight="1">
      <c r="B264" s="30"/>
      <c r="C264" s="162" t="s">
        <v>399</v>
      </c>
      <c r="D264" s="163" t="s">
        <v>536</v>
      </c>
      <c r="E264" s="164" t="s">
        <v>1997</v>
      </c>
      <c r="F264" s="165" t="s">
        <v>1998</v>
      </c>
      <c r="G264" s="166" t="s">
        <v>170</v>
      </c>
      <c r="H264" s="167">
        <v>84.48</v>
      </c>
      <c r="I264" s="168"/>
      <c r="J264" s="169">
        <f>ROUND(I264*H264,2)</f>
        <v>0</v>
      </c>
      <c r="K264" s="165" t="s">
        <v>171</v>
      </c>
      <c r="L264" s="170"/>
      <c r="M264" s="171" t="s">
        <v>1</v>
      </c>
      <c r="N264" s="172" t="s">
        <v>47</v>
      </c>
      <c r="P264" s="140">
        <f>O264*H264</f>
        <v>0</v>
      </c>
      <c r="Q264" s="140">
        <v>2.3999999999999998E-3</v>
      </c>
      <c r="R264" s="140">
        <f>Q264*H264</f>
        <v>0.20275199999999999</v>
      </c>
      <c r="S264" s="140">
        <v>0</v>
      </c>
      <c r="T264" s="141">
        <f>S264*H264</f>
        <v>0</v>
      </c>
      <c r="AR264" s="142" t="s">
        <v>203</v>
      </c>
      <c r="AT264" s="142" t="s">
        <v>536</v>
      </c>
      <c r="AU264" s="142" t="s">
        <v>114</v>
      </c>
      <c r="AY264" s="15" t="s">
        <v>164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114</v>
      </c>
      <c r="BK264" s="143">
        <f>ROUND(I264*H264,2)</f>
        <v>0</v>
      </c>
      <c r="BL264" s="15" t="s">
        <v>172</v>
      </c>
      <c r="BM264" s="142" t="s">
        <v>1999</v>
      </c>
    </row>
    <row r="265" spans="2:65" s="12" customFormat="1" ht="11.25">
      <c r="B265" s="144"/>
      <c r="D265" s="145" t="s">
        <v>174</v>
      </c>
      <c r="E265" s="146" t="s">
        <v>1</v>
      </c>
      <c r="F265" s="147" t="s">
        <v>2000</v>
      </c>
      <c r="H265" s="148">
        <v>84.48</v>
      </c>
      <c r="I265" s="149"/>
      <c r="L265" s="144"/>
      <c r="M265" s="150"/>
      <c r="T265" s="151"/>
      <c r="AT265" s="146" t="s">
        <v>174</v>
      </c>
      <c r="AU265" s="146" t="s">
        <v>114</v>
      </c>
      <c r="AV265" s="12" t="s">
        <v>114</v>
      </c>
      <c r="AW265" s="12" t="s">
        <v>35</v>
      </c>
      <c r="AX265" s="12" t="s">
        <v>89</v>
      </c>
      <c r="AY265" s="146" t="s">
        <v>164</v>
      </c>
    </row>
    <row r="266" spans="2:65" s="1" customFormat="1" ht="21.75" customHeight="1">
      <c r="B266" s="30"/>
      <c r="C266" s="130" t="s">
        <v>404</v>
      </c>
      <c r="D266" s="131" t="s">
        <v>167</v>
      </c>
      <c r="E266" s="132" t="s">
        <v>2001</v>
      </c>
      <c r="F266" s="133" t="s">
        <v>2002</v>
      </c>
      <c r="G266" s="134" t="s">
        <v>170</v>
      </c>
      <c r="H266" s="135">
        <v>70.400000000000006</v>
      </c>
      <c r="I266" s="136"/>
      <c r="J266" s="137">
        <f>ROUND(I266*H266,2)</f>
        <v>0</v>
      </c>
      <c r="K266" s="133" t="s">
        <v>171</v>
      </c>
      <c r="L266" s="30"/>
      <c r="M266" s="138" t="s">
        <v>1</v>
      </c>
      <c r="N266" s="139" t="s">
        <v>47</v>
      </c>
      <c r="P266" s="140">
        <f>O266*H266</f>
        <v>0</v>
      </c>
      <c r="Q266" s="140">
        <v>1.8000000000000001E-4</v>
      </c>
      <c r="R266" s="140">
        <f>Q266*H266</f>
        <v>1.2672000000000001E-2</v>
      </c>
      <c r="S266" s="140">
        <v>0</v>
      </c>
      <c r="T266" s="141">
        <f>S266*H266</f>
        <v>0</v>
      </c>
      <c r="AR266" s="142" t="s">
        <v>172</v>
      </c>
      <c r="AT266" s="142" t="s">
        <v>167</v>
      </c>
      <c r="AU266" s="142" t="s">
        <v>114</v>
      </c>
      <c r="AY266" s="15" t="s">
        <v>164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114</v>
      </c>
      <c r="BK266" s="143">
        <f>ROUND(I266*H266,2)</f>
        <v>0</v>
      </c>
      <c r="BL266" s="15" t="s">
        <v>172</v>
      </c>
      <c r="BM266" s="142" t="s">
        <v>2003</v>
      </c>
    </row>
    <row r="267" spans="2:65" s="12" customFormat="1" ht="11.25">
      <c r="B267" s="144"/>
      <c r="D267" s="145" t="s">
        <v>174</v>
      </c>
      <c r="E267" s="146" t="s">
        <v>1</v>
      </c>
      <c r="F267" s="147" t="s">
        <v>1996</v>
      </c>
      <c r="H267" s="148">
        <v>70.400000000000006</v>
      </c>
      <c r="I267" s="149"/>
      <c r="L267" s="144"/>
      <c r="M267" s="150"/>
      <c r="T267" s="151"/>
      <c r="AT267" s="146" t="s">
        <v>174</v>
      </c>
      <c r="AU267" s="146" t="s">
        <v>114</v>
      </c>
      <c r="AV267" s="12" t="s">
        <v>114</v>
      </c>
      <c r="AW267" s="12" t="s">
        <v>35</v>
      </c>
      <c r="AX267" s="12" t="s">
        <v>89</v>
      </c>
      <c r="AY267" s="146" t="s">
        <v>164</v>
      </c>
    </row>
    <row r="268" spans="2:65" s="1" customFormat="1" ht="16.5" customHeight="1">
      <c r="B268" s="30"/>
      <c r="C268" s="130" t="s">
        <v>411</v>
      </c>
      <c r="D268" s="131" t="s">
        <v>167</v>
      </c>
      <c r="E268" s="132" t="s">
        <v>2004</v>
      </c>
      <c r="F268" s="133" t="s">
        <v>2005</v>
      </c>
      <c r="G268" s="134" t="s">
        <v>170</v>
      </c>
      <c r="H268" s="135">
        <v>33.5</v>
      </c>
      <c r="I268" s="136"/>
      <c r="J268" s="137">
        <f>ROUND(I268*H268,2)</f>
        <v>0</v>
      </c>
      <c r="K268" s="133" t="s">
        <v>171</v>
      </c>
      <c r="L268" s="30"/>
      <c r="M268" s="138" t="s">
        <v>1</v>
      </c>
      <c r="N268" s="139" t="s">
        <v>47</v>
      </c>
      <c r="P268" s="140">
        <f>O268*H268</f>
        <v>0</v>
      </c>
      <c r="Q268" s="140">
        <v>5.7000000000000002E-3</v>
      </c>
      <c r="R268" s="140">
        <f>Q268*H268</f>
        <v>0.19095000000000001</v>
      </c>
      <c r="S268" s="140">
        <v>0</v>
      </c>
      <c r="T268" s="141">
        <f>S268*H268</f>
        <v>0</v>
      </c>
      <c r="AR268" s="142" t="s">
        <v>172</v>
      </c>
      <c r="AT268" s="142" t="s">
        <v>167</v>
      </c>
      <c r="AU268" s="142" t="s">
        <v>114</v>
      </c>
      <c r="AY268" s="15" t="s">
        <v>164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114</v>
      </c>
      <c r="BK268" s="143">
        <f>ROUND(I268*H268,2)</f>
        <v>0</v>
      </c>
      <c r="BL268" s="15" t="s">
        <v>172</v>
      </c>
      <c r="BM268" s="142" t="s">
        <v>2006</v>
      </c>
    </row>
    <row r="269" spans="2:65" s="12" customFormat="1" ht="11.25">
      <c r="B269" s="144"/>
      <c r="D269" s="145" t="s">
        <v>174</v>
      </c>
      <c r="E269" s="146" t="s">
        <v>1</v>
      </c>
      <c r="F269" s="147" t="s">
        <v>2007</v>
      </c>
      <c r="H269" s="148">
        <v>33.5</v>
      </c>
      <c r="I269" s="149"/>
      <c r="L269" s="144"/>
      <c r="M269" s="150"/>
      <c r="T269" s="151"/>
      <c r="AT269" s="146" t="s">
        <v>174</v>
      </c>
      <c r="AU269" s="146" t="s">
        <v>114</v>
      </c>
      <c r="AV269" s="12" t="s">
        <v>114</v>
      </c>
      <c r="AW269" s="12" t="s">
        <v>35</v>
      </c>
      <c r="AX269" s="12" t="s">
        <v>89</v>
      </c>
      <c r="AY269" s="146" t="s">
        <v>164</v>
      </c>
    </row>
    <row r="270" spans="2:65" s="1" customFormat="1" ht="16.5" customHeight="1">
      <c r="B270" s="30"/>
      <c r="C270" s="130" t="s">
        <v>416</v>
      </c>
      <c r="D270" s="131" t="s">
        <v>167</v>
      </c>
      <c r="E270" s="132" t="s">
        <v>2008</v>
      </c>
      <c r="F270" s="133" t="s">
        <v>2009</v>
      </c>
      <c r="G270" s="134" t="s">
        <v>276</v>
      </c>
      <c r="H270" s="135">
        <v>50</v>
      </c>
      <c r="I270" s="136"/>
      <c r="J270" s="137">
        <f>ROUND(I270*H270,2)</f>
        <v>0</v>
      </c>
      <c r="K270" s="133" t="s">
        <v>171</v>
      </c>
      <c r="L270" s="30"/>
      <c r="M270" s="138" t="s">
        <v>1</v>
      </c>
      <c r="N270" s="139" t="s">
        <v>47</v>
      </c>
      <c r="P270" s="140">
        <f>O270*H270</f>
        <v>0</v>
      </c>
      <c r="Q270" s="140">
        <v>3.0000000000000001E-5</v>
      </c>
      <c r="R270" s="140">
        <f>Q270*H270</f>
        <v>1.5E-3</v>
      </c>
      <c r="S270" s="140">
        <v>0</v>
      </c>
      <c r="T270" s="141">
        <f>S270*H270</f>
        <v>0</v>
      </c>
      <c r="AR270" s="142" t="s">
        <v>245</v>
      </c>
      <c r="AT270" s="142" t="s">
        <v>167</v>
      </c>
      <c r="AU270" s="142" t="s">
        <v>114</v>
      </c>
      <c r="AY270" s="15" t="s">
        <v>164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114</v>
      </c>
      <c r="BK270" s="143">
        <f>ROUND(I270*H270,2)</f>
        <v>0</v>
      </c>
      <c r="BL270" s="15" t="s">
        <v>245</v>
      </c>
      <c r="BM270" s="142" t="s">
        <v>2010</v>
      </c>
    </row>
    <row r="271" spans="2:65" s="12" customFormat="1" ht="11.25">
      <c r="B271" s="144"/>
      <c r="D271" s="145" t="s">
        <v>174</v>
      </c>
      <c r="E271" s="146" t="s">
        <v>1</v>
      </c>
      <c r="F271" s="147" t="s">
        <v>2011</v>
      </c>
      <c r="H271" s="148">
        <v>50</v>
      </c>
      <c r="I271" s="149"/>
      <c r="L271" s="144"/>
      <c r="M271" s="150"/>
      <c r="T271" s="151"/>
      <c r="AT271" s="146" t="s">
        <v>174</v>
      </c>
      <c r="AU271" s="146" t="s">
        <v>114</v>
      </c>
      <c r="AV271" s="12" t="s">
        <v>114</v>
      </c>
      <c r="AW271" s="12" t="s">
        <v>35</v>
      </c>
      <c r="AX271" s="12" t="s">
        <v>89</v>
      </c>
      <c r="AY271" s="146" t="s">
        <v>164</v>
      </c>
    </row>
    <row r="272" spans="2:65" s="1" customFormat="1" ht="16.5" customHeight="1">
      <c r="B272" s="30"/>
      <c r="C272" s="130" t="s">
        <v>421</v>
      </c>
      <c r="D272" s="131" t="s">
        <v>167</v>
      </c>
      <c r="E272" s="132" t="s">
        <v>2012</v>
      </c>
      <c r="F272" s="133" t="s">
        <v>2013</v>
      </c>
      <c r="G272" s="134" t="s">
        <v>170</v>
      </c>
      <c r="H272" s="135">
        <v>9.5399999999999991</v>
      </c>
      <c r="I272" s="136"/>
      <c r="J272" s="137">
        <f>ROUND(I272*H272,2)</f>
        <v>0</v>
      </c>
      <c r="K272" s="133" t="s">
        <v>171</v>
      </c>
      <c r="L272" s="30"/>
      <c r="M272" s="138" t="s">
        <v>1</v>
      </c>
      <c r="N272" s="139" t="s">
        <v>47</v>
      </c>
      <c r="P272" s="140">
        <f>O272*H272</f>
        <v>0</v>
      </c>
      <c r="Q272" s="140">
        <v>0.55110000000000003</v>
      </c>
      <c r="R272" s="140">
        <f>Q272*H272</f>
        <v>5.2574939999999994</v>
      </c>
      <c r="S272" s="140">
        <v>0</v>
      </c>
      <c r="T272" s="141">
        <f>S272*H272</f>
        <v>0</v>
      </c>
      <c r="AR272" s="142" t="s">
        <v>172</v>
      </c>
      <c r="AT272" s="142" t="s">
        <v>167</v>
      </c>
      <c r="AU272" s="142" t="s">
        <v>114</v>
      </c>
      <c r="AY272" s="15" t="s">
        <v>164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114</v>
      </c>
      <c r="BK272" s="143">
        <f>ROUND(I272*H272,2)</f>
        <v>0</v>
      </c>
      <c r="BL272" s="15" t="s">
        <v>172</v>
      </c>
      <c r="BM272" s="142" t="s">
        <v>2014</v>
      </c>
    </row>
    <row r="273" spans="2:65" s="12" customFormat="1" ht="11.25">
      <c r="B273" s="144"/>
      <c r="D273" s="145" t="s">
        <v>174</v>
      </c>
      <c r="E273" s="146" t="s">
        <v>1</v>
      </c>
      <c r="F273" s="147" t="s">
        <v>2015</v>
      </c>
      <c r="H273" s="148">
        <v>9.5399999999999991</v>
      </c>
      <c r="I273" s="149"/>
      <c r="L273" s="144"/>
      <c r="M273" s="150"/>
      <c r="T273" s="151"/>
      <c r="AT273" s="146" t="s">
        <v>174</v>
      </c>
      <c r="AU273" s="146" t="s">
        <v>114</v>
      </c>
      <c r="AV273" s="12" t="s">
        <v>114</v>
      </c>
      <c r="AW273" s="12" t="s">
        <v>35</v>
      </c>
      <c r="AX273" s="12" t="s">
        <v>89</v>
      </c>
      <c r="AY273" s="146" t="s">
        <v>164</v>
      </c>
    </row>
    <row r="274" spans="2:65" s="1" customFormat="1" ht="16.5" customHeight="1">
      <c r="B274" s="30"/>
      <c r="C274" s="130" t="s">
        <v>425</v>
      </c>
      <c r="D274" s="131" t="s">
        <v>167</v>
      </c>
      <c r="E274" s="132" t="s">
        <v>2016</v>
      </c>
      <c r="F274" s="133" t="s">
        <v>2017</v>
      </c>
      <c r="G274" s="134" t="s">
        <v>276</v>
      </c>
      <c r="H274" s="135">
        <v>36.799999999999997</v>
      </c>
      <c r="I274" s="136"/>
      <c r="J274" s="137">
        <f>ROUND(I274*H274,2)</f>
        <v>0</v>
      </c>
      <c r="K274" s="133" t="s">
        <v>171</v>
      </c>
      <c r="L274" s="30"/>
      <c r="M274" s="138" t="s">
        <v>1</v>
      </c>
      <c r="N274" s="139" t="s">
        <v>47</v>
      </c>
      <c r="P274" s="140">
        <f>O274*H274</f>
        <v>0</v>
      </c>
      <c r="Q274" s="140">
        <v>0.12895000000000001</v>
      </c>
      <c r="R274" s="140">
        <f>Q274*H274</f>
        <v>4.7453599999999998</v>
      </c>
      <c r="S274" s="140">
        <v>0</v>
      </c>
      <c r="T274" s="141">
        <f>S274*H274</f>
        <v>0</v>
      </c>
      <c r="AR274" s="142" t="s">
        <v>172</v>
      </c>
      <c r="AT274" s="142" t="s">
        <v>167</v>
      </c>
      <c r="AU274" s="142" t="s">
        <v>114</v>
      </c>
      <c r="AY274" s="15" t="s">
        <v>164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114</v>
      </c>
      <c r="BK274" s="143">
        <f>ROUND(I274*H274,2)</f>
        <v>0</v>
      </c>
      <c r="BL274" s="15" t="s">
        <v>172</v>
      </c>
      <c r="BM274" s="142" t="s">
        <v>2018</v>
      </c>
    </row>
    <row r="275" spans="2:65" s="12" customFormat="1" ht="11.25">
      <c r="B275" s="144"/>
      <c r="D275" s="145" t="s">
        <v>174</v>
      </c>
      <c r="E275" s="146" t="s">
        <v>1</v>
      </c>
      <c r="F275" s="147" t="s">
        <v>2019</v>
      </c>
      <c r="H275" s="148">
        <v>36.799999999999997</v>
      </c>
      <c r="I275" s="149"/>
      <c r="L275" s="144"/>
      <c r="M275" s="150"/>
      <c r="T275" s="151"/>
      <c r="AT275" s="146" t="s">
        <v>174</v>
      </c>
      <c r="AU275" s="146" t="s">
        <v>114</v>
      </c>
      <c r="AV275" s="12" t="s">
        <v>114</v>
      </c>
      <c r="AW275" s="12" t="s">
        <v>35</v>
      </c>
      <c r="AX275" s="12" t="s">
        <v>89</v>
      </c>
      <c r="AY275" s="146" t="s">
        <v>164</v>
      </c>
    </row>
    <row r="276" spans="2:65" s="11" customFormat="1" ht="22.9" customHeight="1">
      <c r="B276" s="118"/>
      <c r="D276" s="119" t="s">
        <v>80</v>
      </c>
      <c r="E276" s="128" t="s">
        <v>203</v>
      </c>
      <c r="F276" s="128" t="s">
        <v>2020</v>
      </c>
      <c r="I276" s="121"/>
      <c r="J276" s="129">
        <f>BK276</f>
        <v>0</v>
      </c>
      <c r="L276" s="118"/>
      <c r="M276" s="123"/>
      <c r="P276" s="124">
        <f>SUM(P277:P302)</f>
        <v>0</v>
      </c>
      <c r="R276" s="124">
        <f>SUM(R277:R302)</f>
        <v>0.27161200000000002</v>
      </c>
      <c r="T276" s="125">
        <f>SUM(T277:T302)</f>
        <v>0</v>
      </c>
      <c r="AR276" s="119" t="s">
        <v>89</v>
      </c>
      <c r="AT276" s="126" t="s">
        <v>80</v>
      </c>
      <c r="AU276" s="126" t="s">
        <v>89</v>
      </c>
      <c r="AY276" s="119" t="s">
        <v>164</v>
      </c>
      <c r="BK276" s="127">
        <f>SUM(BK277:BK302)</f>
        <v>0</v>
      </c>
    </row>
    <row r="277" spans="2:65" s="1" customFormat="1" ht="16.5" customHeight="1">
      <c r="B277" s="30"/>
      <c r="C277" s="130" t="s">
        <v>429</v>
      </c>
      <c r="D277" s="131" t="s">
        <v>167</v>
      </c>
      <c r="E277" s="132" t="s">
        <v>2021</v>
      </c>
      <c r="F277" s="133" t="s">
        <v>2022</v>
      </c>
      <c r="G277" s="134" t="s">
        <v>276</v>
      </c>
      <c r="H277" s="135">
        <v>32</v>
      </c>
      <c r="I277" s="136"/>
      <c r="J277" s="137">
        <f>ROUND(I277*H277,2)</f>
        <v>0</v>
      </c>
      <c r="K277" s="133" t="s">
        <v>171</v>
      </c>
      <c r="L277" s="30"/>
      <c r="M277" s="138" t="s">
        <v>1</v>
      </c>
      <c r="N277" s="139" t="s">
        <v>47</v>
      </c>
      <c r="P277" s="140">
        <f>O277*H277</f>
        <v>0</v>
      </c>
      <c r="Q277" s="140">
        <v>1.0000000000000001E-5</v>
      </c>
      <c r="R277" s="140">
        <f>Q277*H277</f>
        <v>3.2000000000000003E-4</v>
      </c>
      <c r="S277" s="140">
        <v>0</v>
      </c>
      <c r="T277" s="141">
        <f>S277*H277</f>
        <v>0</v>
      </c>
      <c r="AR277" s="142" t="s">
        <v>172</v>
      </c>
      <c r="AT277" s="142" t="s">
        <v>167</v>
      </c>
      <c r="AU277" s="142" t="s">
        <v>114</v>
      </c>
      <c r="AY277" s="15" t="s">
        <v>164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114</v>
      </c>
      <c r="BK277" s="143">
        <f>ROUND(I277*H277,2)</f>
        <v>0</v>
      </c>
      <c r="BL277" s="15" t="s">
        <v>172</v>
      </c>
      <c r="BM277" s="142" t="s">
        <v>2023</v>
      </c>
    </row>
    <row r="278" spans="2:65" s="12" customFormat="1" ht="11.25">
      <c r="B278" s="144"/>
      <c r="D278" s="145" t="s">
        <v>174</v>
      </c>
      <c r="E278" s="146" t="s">
        <v>1</v>
      </c>
      <c r="F278" s="147" t="s">
        <v>2024</v>
      </c>
      <c r="H278" s="148">
        <v>32</v>
      </c>
      <c r="I278" s="149"/>
      <c r="L278" s="144"/>
      <c r="M278" s="150"/>
      <c r="T278" s="151"/>
      <c r="AT278" s="146" t="s">
        <v>174</v>
      </c>
      <c r="AU278" s="146" t="s">
        <v>114</v>
      </c>
      <c r="AV278" s="12" t="s">
        <v>114</v>
      </c>
      <c r="AW278" s="12" t="s">
        <v>35</v>
      </c>
      <c r="AX278" s="12" t="s">
        <v>89</v>
      </c>
      <c r="AY278" s="146" t="s">
        <v>164</v>
      </c>
    </row>
    <row r="279" spans="2:65" s="1" customFormat="1" ht="16.5" customHeight="1">
      <c r="B279" s="30"/>
      <c r="C279" s="162" t="s">
        <v>434</v>
      </c>
      <c r="D279" s="163" t="s">
        <v>536</v>
      </c>
      <c r="E279" s="164" t="s">
        <v>2025</v>
      </c>
      <c r="F279" s="165" t="s">
        <v>2026</v>
      </c>
      <c r="G279" s="166" t="s">
        <v>276</v>
      </c>
      <c r="H279" s="167">
        <v>7.2</v>
      </c>
      <c r="I279" s="168"/>
      <c r="J279" s="169">
        <f>ROUND(I279*H279,2)</f>
        <v>0</v>
      </c>
      <c r="K279" s="165" t="s">
        <v>171</v>
      </c>
      <c r="L279" s="170"/>
      <c r="M279" s="171" t="s">
        <v>1</v>
      </c>
      <c r="N279" s="172" t="s">
        <v>47</v>
      </c>
      <c r="P279" s="140">
        <f>O279*H279</f>
        <v>0</v>
      </c>
      <c r="Q279" s="140">
        <v>4.2599999999999999E-3</v>
      </c>
      <c r="R279" s="140">
        <f>Q279*H279</f>
        <v>3.0672000000000001E-2</v>
      </c>
      <c r="S279" s="140">
        <v>0</v>
      </c>
      <c r="T279" s="141">
        <f>S279*H279</f>
        <v>0</v>
      </c>
      <c r="AR279" s="142" t="s">
        <v>203</v>
      </c>
      <c r="AT279" s="142" t="s">
        <v>536</v>
      </c>
      <c r="AU279" s="142" t="s">
        <v>114</v>
      </c>
      <c r="AY279" s="15" t="s">
        <v>164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114</v>
      </c>
      <c r="BK279" s="143">
        <f>ROUND(I279*H279,2)</f>
        <v>0</v>
      </c>
      <c r="BL279" s="15" t="s">
        <v>172</v>
      </c>
      <c r="BM279" s="142" t="s">
        <v>2027</v>
      </c>
    </row>
    <row r="280" spans="2:65" s="12" customFormat="1" ht="11.25">
      <c r="B280" s="144"/>
      <c r="D280" s="145" t="s">
        <v>174</v>
      </c>
      <c r="E280" s="146" t="s">
        <v>1</v>
      </c>
      <c r="F280" s="147" t="s">
        <v>2028</v>
      </c>
      <c r="H280" s="148">
        <v>7.2</v>
      </c>
      <c r="I280" s="149"/>
      <c r="L280" s="144"/>
      <c r="M280" s="150"/>
      <c r="T280" s="151"/>
      <c r="AT280" s="146" t="s">
        <v>174</v>
      </c>
      <c r="AU280" s="146" t="s">
        <v>114</v>
      </c>
      <c r="AV280" s="12" t="s">
        <v>114</v>
      </c>
      <c r="AW280" s="12" t="s">
        <v>35</v>
      </c>
      <c r="AX280" s="12" t="s">
        <v>89</v>
      </c>
      <c r="AY280" s="146" t="s">
        <v>164</v>
      </c>
    </row>
    <row r="281" spans="2:65" s="1" customFormat="1" ht="16.5" customHeight="1">
      <c r="B281" s="30"/>
      <c r="C281" s="162" t="s">
        <v>439</v>
      </c>
      <c r="D281" s="163" t="s">
        <v>536</v>
      </c>
      <c r="E281" s="164" t="s">
        <v>2029</v>
      </c>
      <c r="F281" s="165" t="s">
        <v>2030</v>
      </c>
      <c r="G281" s="166" t="s">
        <v>276</v>
      </c>
      <c r="H281" s="167">
        <v>7.2</v>
      </c>
      <c r="I281" s="168"/>
      <c r="J281" s="169">
        <f>ROUND(I281*H281,2)</f>
        <v>0</v>
      </c>
      <c r="K281" s="165" t="s">
        <v>171</v>
      </c>
      <c r="L281" s="170"/>
      <c r="M281" s="171" t="s">
        <v>1</v>
      </c>
      <c r="N281" s="172" t="s">
        <v>47</v>
      </c>
      <c r="P281" s="140">
        <f>O281*H281</f>
        <v>0</v>
      </c>
      <c r="Q281" s="140">
        <v>4.45E-3</v>
      </c>
      <c r="R281" s="140">
        <f>Q281*H281</f>
        <v>3.2039999999999999E-2</v>
      </c>
      <c r="S281" s="140">
        <v>0</v>
      </c>
      <c r="T281" s="141">
        <f>S281*H281</f>
        <v>0</v>
      </c>
      <c r="AR281" s="142" t="s">
        <v>203</v>
      </c>
      <c r="AT281" s="142" t="s">
        <v>536</v>
      </c>
      <c r="AU281" s="142" t="s">
        <v>114</v>
      </c>
      <c r="AY281" s="15" t="s">
        <v>164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114</v>
      </c>
      <c r="BK281" s="143">
        <f>ROUND(I281*H281,2)</f>
        <v>0</v>
      </c>
      <c r="BL281" s="15" t="s">
        <v>172</v>
      </c>
      <c r="BM281" s="142" t="s">
        <v>2031</v>
      </c>
    </row>
    <row r="282" spans="2:65" s="12" customFormat="1" ht="11.25">
      <c r="B282" s="144"/>
      <c r="D282" s="145" t="s">
        <v>174</v>
      </c>
      <c r="E282" s="146" t="s">
        <v>1</v>
      </c>
      <c r="F282" s="147" t="s">
        <v>2032</v>
      </c>
      <c r="H282" s="148">
        <v>7.2</v>
      </c>
      <c r="I282" s="149"/>
      <c r="L282" s="144"/>
      <c r="M282" s="150"/>
      <c r="T282" s="151"/>
      <c r="AT282" s="146" t="s">
        <v>174</v>
      </c>
      <c r="AU282" s="146" t="s">
        <v>114</v>
      </c>
      <c r="AV282" s="12" t="s">
        <v>114</v>
      </c>
      <c r="AW282" s="12" t="s">
        <v>35</v>
      </c>
      <c r="AX282" s="12" t="s">
        <v>89</v>
      </c>
      <c r="AY282" s="146" t="s">
        <v>164</v>
      </c>
    </row>
    <row r="283" spans="2:65" s="1" customFormat="1" ht="16.5" customHeight="1">
      <c r="B283" s="30"/>
      <c r="C283" s="162" t="s">
        <v>443</v>
      </c>
      <c r="D283" s="163" t="s">
        <v>536</v>
      </c>
      <c r="E283" s="164" t="s">
        <v>2033</v>
      </c>
      <c r="F283" s="165" t="s">
        <v>2034</v>
      </c>
      <c r="G283" s="166" t="s">
        <v>276</v>
      </c>
      <c r="H283" s="167">
        <v>24</v>
      </c>
      <c r="I283" s="168"/>
      <c r="J283" s="169">
        <f>ROUND(I283*H283,2)</f>
        <v>0</v>
      </c>
      <c r="K283" s="165" t="s">
        <v>171</v>
      </c>
      <c r="L283" s="170"/>
      <c r="M283" s="171" t="s">
        <v>1</v>
      </c>
      <c r="N283" s="172" t="s">
        <v>47</v>
      </c>
      <c r="P283" s="140">
        <f>O283*H283</f>
        <v>0</v>
      </c>
      <c r="Q283" s="140">
        <v>4.2599999999999999E-3</v>
      </c>
      <c r="R283" s="140">
        <f>Q283*H283</f>
        <v>0.10224</v>
      </c>
      <c r="S283" s="140">
        <v>0</v>
      </c>
      <c r="T283" s="141">
        <f>S283*H283</f>
        <v>0</v>
      </c>
      <c r="AR283" s="142" t="s">
        <v>203</v>
      </c>
      <c r="AT283" s="142" t="s">
        <v>536</v>
      </c>
      <c r="AU283" s="142" t="s">
        <v>114</v>
      </c>
      <c r="AY283" s="15" t="s">
        <v>164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114</v>
      </c>
      <c r="BK283" s="143">
        <f>ROUND(I283*H283,2)</f>
        <v>0</v>
      </c>
      <c r="BL283" s="15" t="s">
        <v>172</v>
      </c>
      <c r="BM283" s="142" t="s">
        <v>2035</v>
      </c>
    </row>
    <row r="284" spans="2:65" s="12" customFormat="1" ht="11.25">
      <c r="B284" s="144"/>
      <c r="D284" s="145" t="s">
        <v>174</v>
      </c>
      <c r="E284" s="146" t="s">
        <v>1</v>
      </c>
      <c r="F284" s="147" t="s">
        <v>2036</v>
      </c>
      <c r="H284" s="148">
        <v>24</v>
      </c>
      <c r="I284" s="149"/>
      <c r="L284" s="144"/>
      <c r="M284" s="150"/>
      <c r="T284" s="151"/>
      <c r="AT284" s="146" t="s">
        <v>174</v>
      </c>
      <c r="AU284" s="146" t="s">
        <v>114</v>
      </c>
      <c r="AV284" s="12" t="s">
        <v>114</v>
      </c>
      <c r="AW284" s="12" t="s">
        <v>35</v>
      </c>
      <c r="AX284" s="12" t="s">
        <v>89</v>
      </c>
      <c r="AY284" s="146" t="s">
        <v>164</v>
      </c>
    </row>
    <row r="285" spans="2:65" s="1" customFormat="1" ht="21.75" customHeight="1">
      <c r="B285" s="30"/>
      <c r="C285" s="130" t="s">
        <v>447</v>
      </c>
      <c r="D285" s="131" t="s">
        <v>167</v>
      </c>
      <c r="E285" s="132" t="s">
        <v>2037</v>
      </c>
      <c r="F285" s="133" t="s">
        <v>2038</v>
      </c>
      <c r="G285" s="134" t="s">
        <v>347</v>
      </c>
      <c r="H285" s="135">
        <v>14</v>
      </c>
      <c r="I285" s="136"/>
      <c r="J285" s="137">
        <f>ROUND(I285*H285,2)</f>
        <v>0</v>
      </c>
      <c r="K285" s="133" t="s">
        <v>171</v>
      </c>
      <c r="L285" s="30"/>
      <c r="M285" s="138" t="s">
        <v>1</v>
      </c>
      <c r="N285" s="139" t="s">
        <v>47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172</v>
      </c>
      <c r="AT285" s="142" t="s">
        <v>167</v>
      </c>
      <c r="AU285" s="142" t="s">
        <v>114</v>
      </c>
      <c r="AY285" s="15" t="s">
        <v>164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114</v>
      </c>
      <c r="BK285" s="143">
        <f>ROUND(I285*H285,2)</f>
        <v>0</v>
      </c>
      <c r="BL285" s="15" t="s">
        <v>172</v>
      </c>
      <c r="BM285" s="142" t="s">
        <v>2039</v>
      </c>
    </row>
    <row r="286" spans="2:65" s="12" customFormat="1" ht="11.25">
      <c r="B286" s="144"/>
      <c r="D286" s="145" t="s">
        <v>174</v>
      </c>
      <c r="E286" s="146" t="s">
        <v>1</v>
      </c>
      <c r="F286" s="147" t="s">
        <v>2040</v>
      </c>
      <c r="H286" s="148">
        <v>14</v>
      </c>
      <c r="I286" s="149"/>
      <c r="L286" s="144"/>
      <c r="M286" s="150"/>
      <c r="T286" s="151"/>
      <c r="AT286" s="146" t="s">
        <v>174</v>
      </c>
      <c r="AU286" s="146" t="s">
        <v>114</v>
      </c>
      <c r="AV286" s="12" t="s">
        <v>114</v>
      </c>
      <c r="AW286" s="12" t="s">
        <v>35</v>
      </c>
      <c r="AX286" s="12" t="s">
        <v>89</v>
      </c>
      <c r="AY286" s="146" t="s">
        <v>164</v>
      </c>
    </row>
    <row r="287" spans="2:65" s="1" customFormat="1" ht="16.5" customHeight="1">
      <c r="B287" s="30"/>
      <c r="C287" s="162" t="s">
        <v>454</v>
      </c>
      <c r="D287" s="163" t="s">
        <v>536</v>
      </c>
      <c r="E287" s="164" t="s">
        <v>2041</v>
      </c>
      <c r="F287" s="165" t="s">
        <v>2042</v>
      </c>
      <c r="G287" s="166" t="s">
        <v>347</v>
      </c>
      <c r="H287" s="167">
        <v>6</v>
      </c>
      <c r="I287" s="168"/>
      <c r="J287" s="169">
        <f>ROUND(I287*H287,2)</f>
        <v>0</v>
      </c>
      <c r="K287" s="165" t="s">
        <v>171</v>
      </c>
      <c r="L287" s="170"/>
      <c r="M287" s="171" t="s">
        <v>1</v>
      </c>
      <c r="N287" s="172" t="s">
        <v>47</v>
      </c>
      <c r="P287" s="140">
        <f>O287*H287</f>
        <v>0</v>
      </c>
      <c r="Q287" s="140">
        <v>1E-3</v>
      </c>
      <c r="R287" s="140">
        <f>Q287*H287</f>
        <v>6.0000000000000001E-3</v>
      </c>
      <c r="S287" s="140">
        <v>0</v>
      </c>
      <c r="T287" s="141">
        <f>S287*H287</f>
        <v>0</v>
      </c>
      <c r="AR287" s="142" t="s">
        <v>203</v>
      </c>
      <c r="AT287" s="142" t="s">
        <v>536</v>
      </c>
      <c r="AU287" s="142" t="s">
        <v>114</v>
      </c>
      <c r="AY287" s="15" t="s">
        <v>164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114</v>
      </c>
      <c r="BK287" s="143">
        <f>ROUND(I287*H287,2)</f>
        <v>0</v>
      </c>
      <c r="BL287" s="15" t="s">
        <v>172</v>
      </c>
      <c r="BM287" s="142" t="s">
        <v>2043</v>
      </c>
    </row>
    <row r="288" spans="2:65" s="12" customFormat="1" ht="11.25">
      <c r="B288" s="144"/>
      <c r="D288" s="145" t="s">
        <v>174</v>
      </c>
      <c r="E288" s="146" t="s">
        <v>1</v>
      </c>
      <c r="F288" s="147" t="s">
        <v>2044</v>
      </c>
      <c r="H288" s="148">
        <v>6</v>
      </c>
      <c r="I288" s="149"/>
      <c r="L288" s="144"/>
      <c r="M288" s="150"/>
      <c r="T288" s="151"/>
      <c r="AT288" s="146" t="s">
        <v>174</v>
      </c>
      <c r="AU288" s="146" t="s">
        <v>114</v>
      </c>
      <c r="AV288" s="12" t="s">
        <v>114</v>
      </c>
      <c r="AW288" s="12" t="s">
        <v>35</v>
      </c>
      <c r="AX288" s="12" t="s">
        <v>89</v>
      </c>
      <c r="AY288" s="146" t="s">
        <v>164</v>
      </c>
    </row>
    <row r="289" spans="2:65" s="1" customFormat="1" ht="16.5" customHeight="1">
      <c r="B289" s="30"/>
      <c r="C289" s="162" t="s">
        <v>460</v>
      </c>
      <c r="D289" s="163" t="s">
        <v>536</v>
      </c>
      <c r="E289" s="164" t="s">
        <v>2045</v>
      </c>
      <c r="F289" s="165" t="s">
        <v>2046</v>
      </c>
      <c r="G289" s="166" t="s">
        <v>347</v>
      </c>
      <c r="H289" s="167">
        <v>4</v>
      </c>
      <c r="I289" s="168"/>
      <c r="J289" s="169">
        <f>ROUND(I289*H289,2)</f>
        <v>0</v>
      </c>
      <c r="K289" s="165" t="s">
        <v>171</v>
      </c>
      <c r="L289" s="170"/>
      <c r="M289" s="171" t="s">
        <v>1</v>
      </c>
      <c r="N289" s="172" t="s">
        <v>47</v>
      </c>
      <c r="P289" s="140">
        <f>O289*H289</f>
        <v>0</v>
      </c>
      <c r="Q289" s="140">
        <v>1.1999999999999999E-3</v>
      </c>
      <c r="R289" s="140">
        <f>Q289*H289</f>
        <v>4.7999999999999996E-3</v>
      </c>
      <c r="S289" s="140">
        <v>0</v>
      </c>
      <c r="T289" s="141">
        <f>S289*H289</f>
        <v>0</v>
      </c>
      <c r="AR289" s="142" t="s">
        <v>203</v>
      </c>
      <c r="AT289" s="142" t="s">
        <v>536</v>
      </c>
      <c r="AU289" s="142" t="s">
        <v>114</v>
      </c>
      <c r="AY289" s="15" t="s">
        <v>164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5" t="s">
        <v>114</v>
      </c>
      <c r="BK289" s="143">
        <f>ROUND(I289*H289,2)</f>
        <v>0</v>
      </c>
      <c r="BL289" s="15" t="s">
        <v>172</v>
      </c>
      <c r="BM289" s="142" t="s">
        <v>2047</v>
      </c>
    </row>
    <row r="290" spans="2:65" s="12" customFormat="1" ht="11.25">
      <c r="B290" s="144"/>
      <c r="D290" s="145" t="s">
        <v>174</v>
      </c>
      <c r="E290" s="146" t="s">
        <v>1</v>
      </c>
      <c r="F290" s="147" t="s">
        <v>2048</v>
      </c>
      <c r="H290" s="148">
        <v>4</v>
      </c>
      <c r="I290" s="149"/>
      <c r="L290" s="144"/>
      <c r="M290" s="150"/>
      <c r="T290" s="151"/>
      <c r="AT290" s="146" t="s">
        <v>174</v>
      </c>
      <c r="AU290" s="146" t="s">
        <v>114</v>
      </c>
      <c r="AV290" s="12" t="s">
        <v>114</v>
      </c>
      <c r="AW290" s="12" t="s">
        <v>35</v>
      </c>
      <c r="AX290" s="12" t="s">
        <v>89</v>
      </c>
      <c r="AY290" s="146" t="s">
        <v>164</v>
      </c>
    </row>
    <row r="291" spans="2:65" s="1" customFormat="1" ht="16.5" customHeight="1">
      <c r="B291" s="30"/>
      <c r="C291" s="162" t="s">
        <v>465</v>
      </c>
      <c r="D291" s="163" t="s">
        <v>536</v>
      </c>
      <c r="E291" s="164" t="s">
        <v>2049</v>
      </c>
      <c r="F291" s="165" t="s">
        <v>2050</v>
      </c>
      <c r="G291" s="166" t="s">
        <v>347</v>
      </c>
      <c r="H291" s="167">
        <v>4</v>
      </c>
      <c r="I291" s="168"/>
      <c r="J291" s="169">
        <f>ROUND(I291*H291,2)</f>
        <v>0</v>
      </c>
      <c r="K291" s="165" t="s">
        <v>171</v>
      </c>
      <c r="L291" s="170"/>
      <c r="M291" s="171" t="s">
        <v>1</v>
      </c>
      <c r="N291" s="172" t="s">
        <v>47</v>
      </c>
      <c r="P291" s="140">
        <f>O291*H291</f>
        <v>0</v>
      </c>
      <c r="Q291" s="140">
        <v>1.1999999999999999E-3</v>
      </c>
      <c r="R291" s="140">
        <f>Q291*H291</f>
        <v>4.7999999999999996E-3</v>
      </c>
      <c r="S291" s="140">
        <v>0</v>
      </c>
      <c r="T291" s="141">
        <f>S291*H291</f>
        <v>0</v>
      </c>
      <c r="AR291" s="142" t="s">
        <v>203</v>
      </c>
      <c r="AT291" s="142" t="s">
        <v>536</v>
      </c>
      <c r="AU291" s="142" t="s">
        <v>114</v>
      </c>
      <c r="AY291" s="15" t="s">
        <v>164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114</v>
      </c>
      <c r="BK291" s="143">
        <f>ROUND(I291*H291,2)</f>
        <v>0</v>
      </c>
      <c r="BL291" s="15" t="s">
        <v>172</v>
      </c>
      <c r="BM291" s="142" t="s">
        <v>2051</v>
      </c>
    </row>
    <row r="292" spans="2:65" s="12" customFormat="1" ht="11.25">
      <c r="B292" s="144"/>
      <c r="D292" s="145" t="s">
        <v>174</v>
      </c>
      <c r="E292" s="146" t="s">
        <v>1</v>
      </c>
      <c r="F292" s="147" t="s">
        <v>2052</v>
      </c>
      <c r="H292" s="148">
        <v>4</v>
      </c>
      <c r="I292" s="149"/>
      <c r="L292" s="144"/>
      <c r="M292" s="150"/>
      <c r="T292" s="151"/>
      <c r="AT292" s="146" t="s">
        <v>174</v>
      </c>
      <c r="AU292" s="146" t="s">
        <v>114</v>
      </c>
      <c r="AV292" s="12" t="s">
        <v>114</v>
      </c>
      <c r="AW292" s="12" t="s">
        <v>35</v>
      </c>
      <c r="AX292" s="12" t="s">
        <v>89</v>
      </c>
      <c r="AY292" s="146" t="s">
        <v>164</v>
      </c>
    </row>
    <row r="293" spans="2:65" s="1" customFormat="1" ht="21.75" customHeight="1">
      <c r="B293" s="30"/>
      <c r="C293" s="130" t="s">
        <v>469</v>
      </c>
      <c r="D293" s="131" t="s">
        <v>167</v>
      </c>
      <c r="E293" s="132" t="s">
        <v>2053</v>
      </c>
      <c r="F293" s="133" t="s">
        <v>2054</v>
      </c>
      <c r="G293" s="134" t="s">
        <v>347</v>
      </c>
      <c r="H293" s="135">
        <v>3</v>
      </c>
      <c r="I293" s="136"/>
      <c r="J293" s="137">
        <f>ROUND(I293*H293,2)</f>
        <v>0</v>
      </c>
      <c r="K293" s="133" t="s">
        <v>171</v>
      </c>
      <c r="L293" s="30"/>
      <c r="M293" s="138" t="s">
        <v>1</v>
      </c>
      <c r="N293" s="139" t="s">
        <v>47</v>
      </c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172</v>
      </c>
      <c r="AT293" s="142" t="s">
        <v>167</v>
      </c>
      <c r="AU293" s="142" t="s">
        <v>114</v>
      </c>
      <c r="AY293" s="15" t="s">
        <v>164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114</v>
      </c>
      <c r="BK293" s="143">
        <f>ROUND(I293*H293,2)</f>
        <v>0</v>
      </c>
      <c r="BL293" s="15" t="s">
        <v>172</v>
      </c>
      <c r="BM293" s="142" t="s">
        <v>2055</v>
      </c>
    </row>
    <row r="294" spans="2:65" s="12" customFormat="1" ht="11.25">
      <c r="B294" s="144"/>
      <c r="D294" s="145" t="s">
        <v>174</v>
      </c>
      <c r="E294" s="146" t="s">
        <v>1</v>
      </c>
      <c r="F294" s="147" t="s">
        <v>2056</v>
      </c>
      <c r="H294" s="148">
        <v>3</v>
      </c>
      <c r="I294" s="149"/>
      <c r="L294" s="144"/>
      <c r="M294" s="150"/>
      <c r="T294" s="151"/>
      <c r="AT294" s="146" t="s">
        <v>174</v>
      </c>
      <c r="AU294" s="146" t="s">
        <v>114</v>
      </c>
      <c r="AV294" s="12" t="s">
        <v>114</v>
      </c>
      <c r="AW294" s="12" t="s">
        <v>35</v>
      </c>
      <c r="AX294" s="12" t="s">
        <v>89</v>
      </c>
      <c r="AY294" s="146" t="s">
        <v>164</v>
      </c>
    </row>
    <row r="295" spans="2:65" s="1" customFormat="1" ht="16.5" customHeight="1">
      <c r="B295" s="30"/>
      <c r="C295" s="162" t="s">
        <v>474</v>
      </c>
      <c r="D295" s="163" t="s">
        <v>536</v>
      </c>
      <c r="E295" s="164" t="s">
        <v>2057</v>
      </c>
      <c r="F295" s="165" t="s">
        <v>2058</v>
      </c>
      <c r="G295" s="166" t="s">
        <v>347</v>
      </c>
      <c r="H295" s="167">
        <v>3</v>
      </c>
      <c r="I295" s="168"/>
      <c r="J295" s="169">
        <f>ROUND(I295*H295,2)</f>
        <v>0</v>
      </c>
      <c r="K295" s="165" t="s">
        <v>171</v>
      </c>
      <c r="L295" s="170"/>
      <c r="M295" s="171" t="s">
        <v>1</v>
      </c>
      <c r="N295" s="172" t="s">
        <v>47</v>
      </c>
      <c r="P295" s="140">
        <f>O295*H295</f>
        <v>0</v>
      </c>
      <c r="Q295" s="140">
        <v>3.0000000000000001E-3</v>
      </c>
      <c r="R295" s="140">
        <f>Q295*H295</f>
        <v>9.0000000000000011E-3</v>
      </c>
      <c r="S295" s="140">
        <v>0</v>
      </c>
      <c r="T295" s="141">
        <f>S295*H295</f>
        <v>0</v>
      </c>
      <c r="AR295" s="142" t="s">
        <v>203</v>
      </c>
      <c r="AT295" s="142" t="s">
        <v>536</v>
      </c>
      <c r="AU295" s="142" t="s">
        <v>114</v>
      </c>
      <c r="AY295" s="15" t="s">
        <v>164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114</v>
      </c>
      <c r="BK295" s="143">
        <f>ROUND(I295*H295,2)</f>
        <v>0</v>
      </c>
      <c r="BL295" s="15" t="s">
        <v>172</v>
      </c>
      <c r="BM295" s="142" t="s">
        <v>2059</v>
      </c>
    </row>
    <row r="296" spans="2:65" s="12" customFormat="1" ht="11.25">
      <c r="B296" s="144"/>
      <c r="D296" s="145" t="s">
        <v>174</v>
      </c>
      <c r="E296" s="146" t="s">
        <v>1</v>
      </c>
      <c r="F296" s="147" t="s">
        <v>2056</v>
      </c>
      <c r="H296" s="148">
        <v>3</v>
      </c>
      <c r="I296" s="149"/>
      <c r="L296" s="144"/>
      <c r="M296" s="150"/>
      <c r="T296" s="151"/>
      <c r="AT296" s="146" t="s">
        <v>174</v>
      </c>
      <c r="AU296" s="146" t="s">
        <v>114</v>
      </c>
      <c r="AV296" s="12" t="s">
        <v>114</v>
      </c>
      <c r="AW296" s="12" t="s">
        <v>35</v>
      </c>
      <c r="AX296" s="12" t="s">
        <v>89</v>
      </c>
      <c r="AY296" s="146" t="s">
        <v>164</v>
      </c>
    </row>
    <row r="297" spans="2:65" s="1" customFormat="1" ht="16.5" customHeight="1">
      <c r="B297" s="30"/>
      <c r="C297" s="130" t="s">
        <v>479</v>
      </c>
      <c r="D297" s="131" t="s">
        <v>167</v>
      </c>
      <c r="E297" s="132" t="s">
        <v>2060</v>
      </c>
      <c r="F297" s="133" t="s">
        <v>2061</v>
      </c>
      <c r="G297" s="134" t="s">
        <v>347</v>
      </c>
      <c r="H297" s="135">
        <v>3</v>
      </c>
      <c r="I297" s="136"/>
      <c r="J297" s="137">
        <f>ROUND(I297*H297,2)</f>
        <v>0</v>
      </c>
      <c r="K297" s="133" t="s">
        <v>171</v>
      </c>
      <c r="L297" s="30"/>
      <c r="M297" s="138" t="s">
        <v>1</v>
      </c>
      <c r="N297" s="139" t="s">
        <v>47</v>
      </c>
      <c r="P297" s="140">
        <f>O297*H297</f>
        <v>0</v>
      </c>
      <c r="Q297" s="140">
        <v>2.6499999999999999E-2</v>
      </c>
      <c r="R297" s="140">
        <f>Q297*H297</f>
        <v>7.9500000000000001E-2</v>
      </c>
      <c r="S297" s="140">
        <v>0</v>
      </c>
      <c r="T297" s="141">
        <f>S297*H297</f>
        <v>0</v>
      </c>
      <c r="AR297" s="142" t="s">
        <v>172</v>
      </c>
      <c r="AT297" s="142" t="s">
        <v>167</v>
      </c>
      <c r="AU297" s="142" t="s">
        <v>114</v>
      </c>
      <c r="AY297" s="15" t="s">
        <v>164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114</v>
      </c>
      <c r="BK297" s="143">
        <f>ROUND(I297*H297,2)</f>
        <v>0</v>
      </c>
      <c r="BL297" s="15" t="s">
        <v>172</v>
      </c>
      <c r="BM297" s="142" t="s">
        <v>2062</v>
      </c>
    </row>
    <row r="298" spans="2:65" s="12" customFormat="1" ht="11.25">
      <c r="B298" s="144"/>
      <c r="D298" s="145" t="s">
        <v>174</v>
      </c>
      <c r="E298" s="146" t="s">
        <v>1</v>
      </c>
      <c r="F298" s="147" t="s">
        <v>2063</v>
      </c>
      <c r="H298" s="148">
        <v>3</v>
      </c>
      <c r="I298" s="149"/>
      <c r="L298" s="144"/>
      <c r="M298" s="150"/>
      <c r="T298" s="151"/>
      <c r="AT298" s="146" t="s">
        <v>174</v>
      </c>
      <c r="AU298" s="146" t="s">
        <v>114</v>
      </c>
      <c r="AV298" s="12" t="s">
        <v>114</v>
      </c>
      <c r="AW298" s="12" t="s">
        <v>35</v>
      </c>
      <c r="AX298" s="12" t="s">
        <v>89</v>
      </c>
      <c r="AY298" s="146" t="s">
        <v>164</v>
      </c>
    </row>
    <row r="299" spans="2:65" s="1" customFormat="1" ht="16.5" customHeight="1">
      <c r="B299" s="30"/>
      <c r="C299" s="130" t="s">
        <v>484</v>
      </c>
      <c r="D299" s="131" t="s">
        <v>167</v>
      </c>
      <c r="E299" s="132" t="s">
        <v>2064</v>
      </c>
      <c r="F299" s="133" t="s">
        <v>2065</v>
      </c>
      <c r="G299" s="134" t="s">
        <v>276</v>
      </c>
      <c r="H299" s="135">
        <v>8</v>
      </c>
      <c r="I299" s="136"/>
      <c r="J299" s="137">
        <f>ROUND(I299*H299,2)</f>
        <v>0</v>
      </c>
      <c r="K299" s="133" t="s">
        <v>171</v>
      </c>
      <c r="L299" s="30"/>
      <c r="M299" s="138" t="s">
        <v>1</v>
      </c>
      <c r="N299" s="139" t="s">
        <v>47</v>
      </c>
      <c r="P299" s="140">
        <f>O299*H299</f>
        <v>0</v>
      </c>
      <c r="Q299" s="140">
        <v>1.9000000000000001E-4</v>
      </c>
      <c r="R299" s="140">
        <f>Q299*H299</f>
        <v>1.5200000000000001E-3</v>
      </c>
      <c r="S299" s="140">
        <v>0</v>
      </c>
      <c r="T299" s="141">
        <f>S299*H299</f>
        <v>0</v>
      </c>
      <c r="AR299" s="142" t="s">
        <v>172</v>
      </c>
      <c r="AT299" s="142" t="s">
        <v>167</v>
      </c>
      <c r="AU299" s="142" t="s">
        <v>114</v>
      </c>
      <c r="AY299" s="15" t="s">
        <v>164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5" t="s">
        <v>114</v>
      </c>
      <c r="BK299" s="143">
        <f>ROUND(I299*H299,2)</f>
        <v>0</v>
      </c>
      <c r="BL299" s="15" t="s">
        <v>172</v>
      </c>
      <c r="BM299" s="142" t="s">
        <v>2066</v>
      </c>
    </row>
    <row r="300" spans="2:65" s="12" customFormat="1" ht="11.25">
      <c r="B300" s="144"/>
      <c r="D300" s="145" t="s">
        <v>174</v>
      </c>
      <c r="E300" s="146" t="s">
        <v>1</v>
      </c>
      <c r="F300" s="147" t="s">
        <v>203</v>
      </c>
      <c r="H300" s="148">
        <v>8</v>
      </c>
      <c r="I300" s="149"/>
      <c r="L300" s="144"/>
      <c r="M300" s="150"/>
      <c r="T300" s="151"/>
      <c r="AT300" s="146" t="s">
        <v>174</v>
      </c>
      <c r="AU300" s="146" t="s">
        <v>114</v>
      </c>
      <c r="AV300" s="12" t="s">
        <v>114</v>
      </c>
      <c r="AW300" s="12" t="s">
        <v>35</v>
      </c>
      <c r="AX300" s="12" t="s">
        <v>89</v>
      </c>
      <c r="AY300" s="146" t="s">
        <v>164</v>
      </c>
    </row>
    <row r="301" spans="2:65" s="1" customFormat="1" ht="16.5" customHeight="1">
      <c r="B301" s="30"/>
      <c r="C301" s="130" t="s">
        <v>491</v>
      </c>
      <c r="D301" s="131" t="s">
        <v>167</v>
      </c>
      <c r="E301" s="132" t="s">
        <v>2067</v>
      </c>
      <c r="F301" s="133" t="s">
        <v>2068</v>
      </c>
      <c r="G301" s="134" t="s">
        <v>276</v>
      </c>
      <c r="H301" s="135">
        <v>8</v>
      </c>
      <c r="I301" s="136"/>
      <c r="J301" s="137">
        <f>ROUND(I301*H301,2)</f>
        <v>0</v>
      </c>
      <c r="K301" s="133" t="s">
        <v>171</v>
      </c>
      <c r="L301" s="30"/>
      <c r="M301" s="138" t="s">
        <v>1</v>
      </c>
      <c r="N301" s="139" t="s">
        <v>47</v>
      </c>
      <c r="P301" s="140">
        <f>O301*H301</f>
        <v>0</v>
      </c>
      <c r="Q301" s="140">
        <v>9.0000000000000006E-5</v>
      </c>
      <c r="R301" s="140">
        <f>Q301*H301</f>
        <v>7.2000000000000005E-4</v>
      </c>
      <c r="S301" s="140">
        <v>0</v>
      </c>
      <c r="T301" s="141">
        <f>S301*H301</f>
        <v>0</v>
      </c>
      <c r="AR301" s="142" t="s">
        <v>172</v>
      </c>
      <c r="AT301" s="142" t="s">
        <v>167</v>
      </c>
      <c r="AU301" s="142" t="s">
        <v>114</v>
      </c>
      <c r="AY301" s="15" t="s">
        <v>164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114</v>
      </c>
      <c r="BK301" s="143">
        <f>ROUND(I301*H301,2)</f>
        <v>0</v>
      </c>
      <c r="BL301" s="15" t="s">
        <v>172</v>
      </c>
      <c r="BM301" s="142" t="s">
        <v>2069</v>
      </c>
    </row>
    <row r="302" spans="2:65" s="12" customFormat="1" ht="11.25">
      <c r="B302" s="144"/>
      <c r="D302" s="145" t="s">
        <v>174</v>
      </c>
      <c r="E302" s="146" t="s">
        <v>1</v>
      </c>
      <c r="F302" s="147" t="s">
        <v>203</v>
      </c>
      <c r="H302" s="148">
        <v>8</v>
      </c>
      <c r="I302" s="149"/>
      <c r="L302" s="144"/>
      <c r="M302" s="150"/>
      <c r="T302" s="151"/>
      <c r="AT302" s="146" t="s">
        <v>174</v>
      </c>
      <c r="AU302" s="146" t="s">
        <v>114</v>
      </c>
      <c r="AV302" s="12" t="s">
        <v>114</v>
      </c>
      <c r="AW302" s="12" t="s">
        <v>35</v>
      </c>
      <c r="AX302" s="12" t="s">
        <v>89</v>
      </c>
      <c r="AY302" s="146" t="s">
        <v>164</v>
      </c>
    </row>
    <row r="303" spans="2:65" s="11" customFormat="1" ht="22.9" customHeight="1">
      <c r="B303" s="118"/>
      <c r="D303" s="119" t="s">
        <v>80</v>
      </c>
      <c r="E303" s="128" t="s">
        <v>165</v>
      </c>
      <c r="F303" s="128" t="s">
        <v>166</v>
      </c>
      <c r="I303" s="121"/>
      <c r="J303" s="129">
        <f>BK303</f>
        <v>0</v>
      </c>
      <c r="L303" s="118"/>
      <c r="M303" s="123"/>
      <c r="P303" s="124">
        <f>SUM(P304:P309)</f>
        <v>0</v>
      </c>
      <c r="R303" s="124">
        <f>SUM(R304:R309)</f>
        <v>4.0324199999999992</v>
      </c>
      <c r="T303" s="125">
        <f>SUM(T304:T309)</f>
        <v>0</v>
      </c>
      <c r="AR303" s="119" t="s">
        <v>89</v>
      </c>
      <c r="AT303" s="126" t="s">
        <v>80</v>
      </c>
      <c r="AU303" s="126" t="s">
        <v>89</v>
      </c>
      <c r="AY303" s="119" t="s">
        <v>164</v>
      </c>
      <c r="BK303" s="127">
        <f>SUM(BK304:BK309)</f>
        <v>0</v>
      </c>
    </row>
    <row r="304" spans="2:65" s="1" customFormat="1" ht="16.5" customHeight="1">
      <c r="B304" s="30"/>
      <c r="C304" s="130" t="s">
        <v>498</v>
      </c>
      <c r="D304" s="131" t="s">
        <v>167</v>
      </c>
      <c r="E304" s="132" t="s">
        <v>2070</v>
      </c>
      <c r="F304" s="133" t="s">
        <v>2071</v>
      </c>
      <c r="G304" s="134" t="s">
        <v>347</v>
      </c>
      <c r="H304" s="135">
        <v>1</v>
      </c>
      <c r="I304" s="136"/>
      <c r="J304" s="137">
        <f>ROUND(I304*H304,2)</f>
        <v>0</v>
      </c>
      <c r="K304" s="133" t="s">
        <v>325</v>
      </c>
      <c r="L304" s="30"/>
      <c r="M304" s="138" t="s">
        <v>1</v>
      </c>
      <c r="N304" s="139" t="s">
        <v>47</v>
      </c>
      <c r="P304" s="140">
        <f>O304*H304</f>
        <v>0</v>
      </c>
      <c r="Q304" s="140">
        <v>0</v>
      </c>
      <c r="R304" s="140">
        <f>Q304*H304</f>
        <v>0</v>
      </c>
      <c r="S304" s="140">
        <v>0</v>
      </c>
      <c r="T304" s="141">
        <f>S304*H304</f>
        <v>0</v>
      </c>
      <c r="AR304" s="142" t="s">
        <v>498</v>
      </c>
      <c r="AT304" s="142" t="s">
        <v>167</v>
      </c>
      <c r="AU304" s="142" t="s">
        <v>114</v>
      </c>
      <c r="AY304" s="15" t="s">
        <v>164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5" t="s">
        <v>114</v>
      </c>
      <c r="BK304" s="143">
        <f>ROUND(I304*H304,2)</f>
        <v>0</v>
      </c>
      <c r="BL304" s="15" t="s">
        <v>498</v>
      </c>
      <c r="BM304" s="142" t="s">
        <v>2072</v>
      </c>
    </row>
    <row r="305" spans="2:65" s="12" customFormat="1" ht="11.25">
      <c r="B305" s="144"/>
      <c r="D305" s="145" t="s">
        <v>174</v>
      </c>
      <c r="E305" s="146" t="s">
        <v>1</v>
      </c>
      <c r="F305" s="147" t="s">
        <v>89</v>
      </c>
      <c r="H305" s="148">
        <v>1</v>
      </c>
      <c r="I305" s="149"/>
      <c r="L305" s="144"/>
      <c r="M305" s="150"/>
      <c r="T305" s="151"/>
      <c r="AT305" s="146" t="s">
        <v>174</v>
      </c>
      <c r="AU305" s="146" t="s">
        <v>114</v>
      </c>
      <c r="AV305" s="12" t="s">
        <v>114</v>
      </c>
      <c r="AW305" s="12" t="s">
        <v>35</v>
      </c>
      <c r="AX305" s="12" t="s">
        <v>89</v>
      </c>
      <c r="AY305" s="146" t="s">
        <v>164</v>
      </c>
    </row>
    <row r="306" spans="2:65" s="1" customFormat="1" ht="16.5" customHeight="1">
      <c r="B306" s="30"/>
      <c r="C306" s="130" t="s">
        <v>505</v>
      </c>
      <c r="D306" s="131" t="s">
        <v>167</v>
      </c>
      <c r="E306" s="132" t="s">
        <v>2073</v>
      </c>
      <c r="F306" s="133" t="s">
        <v>2074</v>
      </c>
      <c r="G306" s="134" t="s">
        <v>276</v>
      </c>
      <c r="H306" s="135">
        <v>21</v>
      </c>
      <c r="I306" s="136"/>
      <c r="J306" s="137">
        <f>ROUND(I306*H306,2)</f>
        <v>0</v>
      </c>
      <c r="K306" s="133" t="s">
        <v>171</v>
      </c>
      <c r="L306" s="30"/>
      <c r="M306" s="138" t="s">
        <v>1</v>
      </c>
      <c r="N306" s="139" t="s">
        <v>47</v>
      </c>
      <c r="P306" s="140">
        <f>O306*H306</f>
        <v>0</v>
      </c>
      <c r="Q306" s="140">
        <v>0.14041999999999999</v>
      </c>
      <c r="R306" s="140">
        <f>Q306*H306</f>
        <v>2.9488199999999996</v>
      </c>
      <c r="S306" s="140">
        <v>0</v>
      </c>
      <c r="T306" s="141">
        <f>S306*H306</f>
        <v>0</v>
      </c>
      <c r="AR306" s="142" t="s">
        <v>172</v>
      </c>
      <c r="AT306" s="142" t="s">
        <v>167</v>
      </c>
      <c r="AU306" s="142" t="s">
        <v>114</v>
      </c>
      <c r="AY306" s="15" t="s">
        <v>164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5" t="s">
        <v>114</v>
      </c>
      <c r="BK306" s="143">
        <f>ROUND(I306*H306,2)</f>
        <v>0</v>
      </c>
      <c r="BL306" s="15" t="s">
        <v>172</v>
      </c>
      <c r="BM306" s="142" t="s">
        <v>2075</v>
      </c>
    </row>
    <row r="307" spans="2:65" s="12" customFormat="1" ht="11.25">
      <c r="B307" s="144"/>
      <c r="D307" s="145" t="s">
        <v>174</v>
      </c>
      <c r="E307" s="146" t="s">
        <v>1</v>
      </c>
      <c r="F307" s="147" t="s">
        <v>1988</v>
      </c>
      <c r="H307" s="148">
        <v>21</v>
      </c>
      <c r="I307" s="149"/>
      <c r="L307" s="144"/>
      <c r="M307" s="150"/>
      <c r="T307" s="151"/>
      <c r="AT307" s="146" t="s">
        <v>174</v>
      </c>
      <c r="AU307" s="146" t="s">
        <v>114</v>
      </c>
      <c r="AV307" s="12" t="s">
        <v>114</v>
      </c>
      <c r="AW307" s="12" t="s">
        <v>35</v>
      </c>
      <c r="AX307" s="12" t="s">
        <v>89</v>
      </c>
      <c r="AY307" s="146" t="s">
        <v>164</v>
      </c>
    </row>
    <row r="308" spans="2:65" s="1" customFormat="1" ht="16.5" customHeight="1">
      <c r="B308" s="30"/>
      <c r="C308" s="162" t="s">
        <v>512</v>
      </c>
      <c r="D308" s="163" t="s">
        <v>536</v>
      </c>
      <c r="E308" s="164" t="s">
        <v>2076</v>
      </c>
      <c r="F308" s="165" t="s">
        <v>2077</v>
      </c>
      <c r="G308" s="166" t="s">
        <v>276</v>
      </c>
      <c r="H308" s="167">
        <v>25.2</v>
      </c>
      <c r="I308" s="168"/>
      <c r="J308" s="169">
        <f>ROUND(I308*H308,2)</f>
        <v>0</v>
      </c>
      <c r="K308" s="165" t="s">
        <v>171</v>
      </c>
      <c r="L308" s="170"/>
      <c r="M308" s="171" t="s">
        <v>1</v>
      </c>
      <c r="N308" s="172" t="s">
        <v>47</v>
      </c>
      <c r="P308" s="140">
        <f>O308*H308</f>
        <v>0</v>
      </c>
      <c r="Q308" s="140">
        <v>4.2999999999999997E-2</v>
      </c>
      <c r="R308" s="140">
        <f>Q308*H308</f>
        <v>1.0835999999999999</v>
      </c>
      <c r="S308" s="140">
        <v>0</v>
      </c>
      <c r="T308" s="141">
        <f>S308*H308</f>
        <v>0</v>
      </c>
      <c r="AR308" s="142" t="s">
        <v>203</v>
      </c>
      <c r="AT308" s="142" t="s">
        <v>536</v>
      </c>
      <c r="AU308" s="142" t="s">
        <v>114</v>
      </c>
      <c r="AY308" s="15" t="s">
        <v>164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5" t="s">
        <v>114</v>
      </c>
      <c r="BK308" s="143">
        <f>ROUND(I308*H308,2)</f>
        <v>0</v>
      </c>
      <c r="BL308" s="15" t="s">
        <v>172</v>
      </c>
      <c r="BM308" s="142" t="s">
        <v>2078</v>
      </c>
    </row>
    <row r="309" spans="2:65" s="12" customFormat="1" ht="11.25">
      <c r="B309" s="144"/>
      <c r="D309" s="145" t="s">
        <v>174</v>
      </c>
      <c r="E309" s="146" t="s">
        <v>1</v>
      </c>
      <c r="F309" s="147" t="s">
        <v>1992</v>
      </c>
      <c r="H309" s="148">
        <v>25.2</v>
      </c>
      <c r="I309" s="149"/>
      <c r="L309" s="144"/>
      <c r="M309" s="150"/>
      <c r="T309" s="151"/>
      <c r="AT309" s="146" t="s">
        <v>174</v>
      </c>
      <c r="AU309" s="146" t="s">
        <v>114</v>
      </c>
      <c r="AV309" s="12" t="s">
        <v>114</v>
      </c>
      <c r="AW309" s="12" t="s">
        <v>35</v>
      </c>
      <c r="AX309" s="12" t="s">
        <v>89</v>
      </c>
      <c r="AY309" s="146" t="s">
        <v>164</v>
      </c>
    </row>
    <row r="310" spans="2:65" s="11" customFormat="1" ht="22.9" customHeight="1">
      <c r="B310" s="118"/>
      <c r="D310" s="119" t="s">
        <v>80</v>
      </c>
      <c r="E310" s="128" t="s">
        <v>266</v>
      </c>
      <c r="F310" s="128" t="s">
        <v>267</v>
      </c>
      <c r="I310" s="121"/>
      <c r="J310" s="129">
        <f>BK310</f>
        <v>0</v>
      </c>
      <c r="L310" s="118"/>
      <c r="M310" s="123"/>
      <c r="P310" s="124">
        <f>SUM(P311:P320)</f>
        <v>0</v>
      </c>
      <c r="R310" s="124">
        <f>SUM(R311:R320)</f>
        <v>0</v>
      </c>
      <c r="T310" s="125">
        <f>SUM(T311:T320)</f>
        <v>0</v>
      </c>
      <c r="AR310" s="119" t="s">
        <v>89</v>
      </c>
      <c r="AT310" s="126" t="s">
        <v>80</v>
      </c>
      <c r="AU310" s="126" t="s">
        <v>89</v>
      </c>
      <c r="AY310" s="119" t="s">
        <v>164</v>
      </c>
      <c r="BK310" s="127">
        <f>SUM(BK311:BK320)</f>
        <v>0</v>
      </c>
    </row>
    <row r="311" spans="2:65" s="1" customFormat="1" ht="16.5" customHeight="1">
      <c r="B311" s="30"/>
      <c r="C311" s="130" t="s">
        <v>518</v>
      </c>
      <c r="D311" s="131" t="s">
        <v>167</v>
      </c>
      <c r="E311" s="132" t="s">
        <v>2079</v>
      </c>
      <c r="F311" s="133" t="s">
        <v>2080</v>
      </c>
      <c r="G311" s="134" t="s">
        <v>271</v>
      </c>
      <c r="H311" s="135">
        <v>16</v>
      </c>
      <c r="I311" s="136"/>
      <c r="J311" s="137">
        <f>ROUND(I311*H311,2)</f>
        <v>0</v>
      </c>
      <c r="K311" s="133" t="s">
        <v>171</v>
      </c>
      <c r="L311" s="30"/>
      <c r="M311" s="138" t="s">
        <v>1</v>
      </c>
      <c r="N311" s="139" t="s">
        <v>47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172</v>
      </c>
      <c r="AT311" s="142" t="s">
        <v>167</v>
      </c>
      <c r="AU311" s="142" t="s">
        <v>114</v>
      </c>
      <c r="AY311" s="15" t="s">
        <v>164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5" t="s">
        <v>114</v>
      </c>
      <c r="BK311" s="143">
        <f>ROUND(I311*H311,2)</f>
        <v>0</v>
      </c>
      <c r="BL311" s="15" t="s">
        <v>172</v>
      </c>
      <c r="BM311" s="142" t="s">
        <v>2081</v>
      </c>
    </row>
    <row r="312" spans="2:65" s="12" customFormat="1" ht="11.25">
      <c r="B312" s="144"/>
      <c r="D312" s="145" t="s">
        <v>174</v>
      </c>
      <c r="E312" s="146" t="s">
        <v>1</v>
      </c>
      <c r="F312" s="147" t="s">
        <v>2082</v>
      </c>
      <c r="H312" s="148">
        <v>16</v>
      </c>
      <c r="I312" s="149"/>
      <c r="L312" s="144"/>
      <c r="M312" s="150"/>
      <c r="T312" s="151"/>
      <c r="AT312" s="146" t="s">
        <v>174</v>
      </c>
      <c r="AU312" s="146" t="s">
        <v>114</v>
      </c>
      <c r="AV312" s="12" t="s">
        <v>114</v>
      </c>
      <c r="AW312" s="12" t="s">
        <v>35</v>
      </c>
      <c r="AX312" s="12" t="s">
        <v>89</v>
      </c>
      <c r="AY312" s="146" t="s">
        <v>164</v>
      </c>
    </row>
    <row r="313" spans="2:65" s="1" customFormat="1" ht="16.5" customHeight="1">
      <c r="B313" s="30"/>
      <c r="C313" s="130" t="s">
        <v>1021</v>
      </c>
      <c r="D313" s="131" t="s">
        <v>167</v>
      </c>
      <c r="E313" s="132" t="s">
        <v>2083</v>
      </c>
      <c r="F313" s="133" t="s">
        <v>2084</v>
      </c>
      <c r="G313" s="134" t="s">
        <v>271</v>
      </c>
      <c r="H313" s="135">
        <v>624</v>
      </c>
      <c r="I313" s="136"/>
      <c r="J313" s="137">
        <f>ROUND(I313*H313,2)</f>
        <v>0</v>
      </c>
      <c r="K313" s="133" t="s">
        <v>171</v>
      </c>
      <c r="L313" s="30"/>
      <c r="M313" s="138" t="s">
        <v>1</v>
      </c>
      <c r="N313" s="139" t="s">
        <v>47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172</v>
      </c>
      <c r="AT313" s="142" t="s">
        <v>167</v>
      </c>
      <c r="AU313" s="142" t="s">
        <v>114</v>
      </c>
      <c r="AY313" s="15" t="s">
        <v>164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5" t="s">
        <v>114</v>
      </c>
      <c r="BK313" s="143">
        <f>ROUND(I313*H313,2)</f>
        <v>0</v>
      </c>
      <c r="BL313" s="15" t="s">
        <v>172</v>
      </c>
      <c r="BM313" s="142" t="s">
        <v>2085</v>
      </c>
    </row>
    <row r="314" spans="2:65" s="12" customFormat="1" ht="11.25">
      <c r="B314" s="144"/>
      <c r="D314" s="145" t="s">
        <v>174</v>
      </c>
      <c r="E314" s="146" t="s">
        <v>1</v>
      </c>
      <c r="F314" s="147" t="s">
        <v>2086</v>
      </c>
      <c r="H314" s="148">
        <v>624</v>
      </c>
      <c r="I314" s="149"/>
      <c r="L314" s="144"/>
      <c r="M314" s="150"/>
      <c r="T314" s="151"/>
      <c r="AT314" s="146" t="s">
        <v>174</v>
      </c>
      <c r="AU314" s="146" t="s">
        <v>114</v>
      </c>
      <c r="AV314" s="12" t="s">
        <v>114</v>
      </c>
      <c r="AW314" s="12" t="s">
        <v>35</v>
      </c>
      <c r="AX314" s="12" t="s">
        <v>89</v>
      </c>
      <c r="AY314" s="146" t="s">
        <v>164</v>
      </c>
    </row>
    <row r="315" spans="2:65" s="1" customFormat="1" ht="16.5" customHeight="1">
      <c r="B315" s="30"/>
      <c r="C315" s="130" t="s">
        <v>1025</v>
      </c>
      <c r="D315" s="131" t="s">
        <v>167</v>
      </c>
      <c r="E315" s="132" t="s">
        <v>2087</v>
      </c>
      <c r="F315" s="133" t="s">
        <v>2088</v>
      </c>
      <c r="G315" s="134" t="s">
        <v>271</v>
      </c>
      <c r="H315" s="135">
        <v>16</v>
      </c>
      <c r="I315" s="136"/>
      <c r="J315" s="137">
        <f>ROUND(I315*H315,2)</f>
        <v>0</v>
      </c>
      <c r="K315" s="133" t="s">
        <v>171</v>
      </c>
      <c r="L315" s="30"/>
      <c r="M315" s="138" t="s">
        <v>1</v>
      </c>
      <c r="N315" s="139" t="s">
        <v>47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172</v>
      </c>
      <c r="AT315" s="142" t="s">
        <v>167</v>
      </c>
      <c r="AU315" s="142" t="s">
        <v>114</v>
      </c>
      <c r="AY315" s="15" t="s">
        <v>164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5" t="s">
        <v>114</v>
      </c>
      <c r="BK315" s="143">
        <f>ROUND(I315*H315,2)</f>
        <v>0</v>
      </c>
      <c r="BL315" s="15" t="s">
        <v>172</v>
      </c>
      <c r="BM315" s="142" t="s">
        <v>2089</v>
      </c>
    </row>
    <row r="316" spans="2:65" s="12" customFormat="1" ht="11.25">
      <c r="B316" s="144"/>
      <c r="D316" s="145" t="s">
        <v>174</v>
      </c>
      <c r="E316" s="146" t="s">
        <v>1</v>
      </c>
      <c r="F316" s="147" t="s">
        <v>2082</v>
      </c>
      <c r="H316" s="148">
        <v>16</v>
      </c>
      <c r="I316" s="149"/>
      <c r="L316" s="144"/>
      <c r="M316" s="150"/>
      <c r="T316" s="151"/>
      <c r="AT316" s="146" t="s">
        <v>174</v>
      </c>
      <c r="AU316" s="146" t="s">
        <v>114</v>
      </c>
      <c r="AV316" s="12" t="s">
        <v>114</v>
      </c>
      <c r="AW316" s="12" t="s">
        <v>35</v>
      </c>
      <c r="AX316" s="12" t="s">
        <v>89</v>
      </c>
      <c r="AY316" s="146" t="s">
        <v>164</v>
      </c>
    </row>
    <row r="317" spans="2:65" s="1" customFormat="1" ht="24.2" customHeight="1">
      <c r="B317" s="30"/>
      <c r="C317" s="130" t="s">
        <v>1029</v>
      </c>
      <c r="D317" s="131" t="s">
        <v>167</v>
      </c>
      <c r="E317" s="132" t="s">
        <v>2090</v>
      </c>
      <c r="F317" s="133" t="s">
        <v>2091</v>
      </c>
      <c r="G317" s="134" t="s">
        <v>271</v>
      </c>
      <c r="H317" s="135">
        <v>10</v>
      </c>
      <c r="I317" s="136"/>
      <c r="J317" s="137">
        <f>ROUND(I317*H317,2)</f>
        <v>0</v>
      </c>
      <c r="K317" s="133" t="s">
        <v>171</v>
      </c>
      <c r="L317" s="30"/>
      <c r="M317" s="138" t="s">
        <v>1</v>
      </c>
      <c r="N317" s="139" t="s">
        <v>47</v>
      </c>
      <c r="P317" s="140">
        <f>O317*H317</f>
        <v>0</v>
      </c>
      <c r="Q317" s="140">
        <v>0</v>
      </c>
      <c r="R317" s="140">
        <f>Q317*H317</f>
        <v>0</v>
      </c>
      <c r="S317" s="140">
        <v>0</v>
      </c>
      <c r="T317" s="141">
        <f>S317*H317</f>
        <v>0</v>
      </c>
      <c r="AR317" s="142" t="s">
        <v>172</v>
      </c>
      <c r="AT317" s="142" t="s">
        <v>167</v>
      </c>
      <c r="AU317" s="142" t="s">
        <v>114</v>
      </c>
      <c r="AY317" s="15" t="s">
        <v>164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5" t="s">
        <v>114</v>
      </c>
      <c r="BK317" s="143">
        <f>ROUND(I317*H317,2)</f>
        <v>0</v>
      </c>
      <c r="BL317" s="15" t="s">
        <v>172</v>
      </c>
      <c r="BM317" s="142" t="s">
        <v>2092</v>
      </c>
    </row>
    <row r="318" spans="2:65" s="12" customFormat="1" ht="11.25">
      <c r="B318" s="144"/>
      <c r="D318" s="145" t="s">
        <v>174</v>
      </c>
      <c r="E318" s="146" t="s">
        <v>1</v>
      </c>
      <c r="F318" s="147" t="s">
        <v>2093</v>
      </c>
      <c r="H318" s="148">
        <v>10</v>
      </c>
      <c r="I318" s="149"/>
      <c r="L318" s="144"/>
      <c r="M318" s="150"/>
      <c r="T318" s="151"/>
      <c r="AT318" s="146" t="s">
        <v>174</v>
      </c>
      <c r="AU318" s="146" t="s">
        <v>114</v>
      </c>
      <c r="AV318" s="12" t="s">
        <v>114</v>
      </c>
      <c r="AW318" s="12" t="s">
        <v>35</v>
      </c>
      <c r="AX318" s="12" t="s">
        <v>89</v>
      </c>
      <c r="AY318" s="146" t="s">
        <v>164</v>
      </c>
    </row>
    <row r="319" spans="2:65" s="1" customFormat="1" ht="24.2" customHeight="1">
      <c r="B319" s="30"/>
      <c r="C319" s="130" t="s">
        <v>1034</v>
      </c>
      <c r="D319" s="131" t="s">
        <v>167</v>
      </c>
      <c r="E319" s="132" t="s">
        <v>2094</v>
      </c>
      <c r="F319" s="133" t="s">
        <v>2095</v>
      </c>
      <c r="G319" s="134" t="s">
        <v>271</v>
      </c>
      <c r="H319" s="135">
        <v>6</v>
      </c>
      <c r="I319" s="136"/>
      <c r="J319" s="137">
        <f>ROUND(I319*H319,2)</f>
        <v>0</v>
      </c>
      <c r="K319" s="133" t="s">
        <v>171</v>
      </c>
      <c r="L319" s="30"/>
      <c r="M319" s="138" t="s">
        <v>1</v>
      </c>
      <c r="N319" s="139" t="s">
        <v>47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172</v>
      </c>
      <c r="AT319" s="142" t="s">
        <v>167</v>
      </c>
      <c r="AU319" s="142" t="s">
        <v>114</v>
      </c>
      <c r="AY319" s="15" t="s">
        <v>164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5" t="s">
        <v>114</v>
      </c>
      <c r="BK319" s="143">
        <f>ROUND(I319*H319,2)</f>
        <v>0</v>
      </c>
      <c r="BL319" s="15" t="s">
        <v>172</v>
      </c>
      <c r="BM319" s="142" t="s">
        <v>2096</v>
      </c>
    </row>
    <row r="320" spans="2:65" s="12" customFormat="1" ht="11.25">
      <c r="B320" s="144"/>
      <c r="D320" s="145" t="s">
        <v>174</v>
      </c>
      <c r="E320" s="146" t="s">
        <v>1</v>
      </c>
      <c r="F320" s="147" t="s">
        <v>2097</v>
      </c>
      <c r="H320" s="148">
        <v>6</v>
      </c>
      <c r="I320" s="149"/>
      <c r="L320" s="144"/>
      <c r="M320" s="150"/>
      <c r="T320" s="151"/>
      <c r="AT320" s="146" t="s">
        <v>174</v>
      </c>
      <c r="AU320" s="146" t="s">
        <v>114</v>
      </c>
      <c r="AV320" s="12" t="s">
        <v>114</v>
      </c>
      <c r="AW320" s="12" t="s">
        <v>35</v>
      </c>
      <c r="AX320" s="12" t="s">
        <v>89</v>
      </c>
      <c r="AY320" s="146" t="s">
        <v>164</v>
      </c>
    </row>
    <row r="321" spans="2:65" s="11" customFormat="1" ht="22.9" customHeight="1">
      <c r="B321" s="118"/>
      <c r="D321" s="119" t="s">
        <v>80</v>
      </c>
      <c r="E321" s="128" t="s">
        <v>1079</v>
      </c>
      <c r="F321" s="128" t="s">
        <v>1080</v>
      </c>
      <c r="I321" s="121"/>
      <c r="J321" s="129">
        <f>BK321</f>
        <v>0</v>
      </c>
      <c r="L321" s="118"/>
      <c r="M321" s="123"/>
      <c r="P321" s="124">
        <f>SUM(P322:P323)</f>
        <v>0</v>
      </c>
      <c r="R321" s="124">
        <f>SUM(R322:R323)</f>
        <v>0</v>
      </c>
      <c r="T321" s="125">
        <f>SUM(T322:T323)</f>
        <v>0</v>
      </c>
      <c r="AR321" s="119" t="s">
        <v>89</v>
      </c>
      <c r="AT321" s="126" t="s">
        <v>80</v>
      </c>
      <c r="AU321" s="126" t="s">
        <v>89</v>
      </c>
      <c r="AY321" s="119" t="s">
        <v>164</v>
      </c>
      <c r="BK321" s="127">
        <f>SUM(BK322:BK323)</f>
        <v>0</v>
      </c>
    </row>
    <row r="322" spans="2:65" s="1" customFormat="1" ht="16.5" customHeight="1">
      <c r="B322" s="30"/>
      <c r="C322" s="130" t="s">
        <v>1038</v>
      </c>
      <c r="D322" s="131" t="s">
        <v>167</v>
      </c>
      <c r="E322" s="132" t="s">
        <v>2098</v>
      </c>
      <c r="F322" s="133" t="s">
        <v>2099</v>
      </c>
      <c r="G322" s="134" t="s">
        <v>271</v>
      </c>
      <c r="H322" s="135">
        <v>110</v>
      </c>
      <c r="I322" s="136"/>
      <c r="J322" s="137">
        <f>ROUND(I322*H322,2)</f>
        <v>0</v>
      </c>
      <c r="K322" s="133" t="s">
        <v>171</v>
      </c>
      <c r="L322" s="30"/>
      <c r="M322" s="138" t="s">
        <v>1</v>
      </c>
      <c r="N322" s="139" t="s">
        <v>47</v>
      </c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AR322" s="142" t="s">
        <v>172</v>
      </c>
      <c r="AT322" s="142" t="s">
        <v>167</v>
      </c>
      <c r="AU322" s="142" t="s">
        <v>114</v>
      </c>
      <c r="AY322" s="15" t="s">
        <v>164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5" t="s">
        <v>114</v>
      </c>
      <c r="BK322" s="143">
        <f>ROUND(I322*H322,2)</f>
        <v>0</v>
      </c>
      <c r="BL322" s="15" t="s">
        <v>172</v>
      </c>
      <c r="BM322" s="142" t="s">
        <v>2100</v>
      </c>
    </row>
    <row r="323" spans="2:65" s="12" customFormat="1" ht="11.25">
      <c r="B323" s="144"/>
      <c r="D323" s="145" t="s">
        <v>174</v>
      </c>
      <c r="E323" s="146" t="s">
        <v>1</v>
      </c>
      <c r="F323" s="147" t="s">
        <v>2101</v>
      </c>
      <c r="H323" s="148">
        <v>110</v>
      </c>
      <c r="I323" s="149"/>
      <c r="L323" s="144"/>
      <c r="M323" s="150"/>
      <c r="T323" s="151"/>
      <c r="AT323" s="146" t="s">
        <v>174</v>
      </c>
      <c r="AU323" s="146" t="s">
        <v>114</v>
      </c>
      <c r="AV323" s="12" t="s">
        <v>114</v>
      </c>
      <c r="AW323" s="12" t="s">
        <v>35</v>
      </c>
      <c r="AX323" s="12" t="s">
        <v>89</v>
      </c>
      <c r="AY323" s="146" t="s">
        <v>164</v>
      </c>
    </row>
    <row r="324" spans="2:65" s="11" customFormat="1" ht="25.9" customHeight="1">
      <c r="B324" s="118"/>
      <c r="D324" s="119" t="s">
        <v>80</v>
      </c>
      <c r="E324" s="120" t="s">
        <v>296</v>
      </c>
      <c r="F324" s="120" t="s">
        <v>297</v>
      </c>
      <c r="I324" s="121"/>
      <c r="J324" s="122">
        <f>BK324</f>
        <v>0</v>
      </c>
      <c r="L324" s="118"/>
      <c r="M324" s="123"/>
      <c r="P324" s="124">
        <f>P325+P330</f>
        <v>0</v>
      </c>
      <c r="R324" s="124">
        <f>R325+R330</f>
        <v>7.4237999999999998E-2</v>
      </c>
      <c r="T324" s="125">
        <f>T325+T330</f>
        <v>0</v>
      </c>
      <c r="AR324" s="119" t="s">
        <v>114</v>
      </c>
      <c r="AT324" s="126" t="s">
        <v>80</v>
      </c>
      <c r="AU324" s="126" t="s">
        <v>81</v>
      </c>
      <c r="AY324" s="119" t="s">
        <v>164</v>
      </c>
      <c r="BK324" s="127">
        <f>BK325+BK330</f>
        <v>0</v>
      </c>
    </row>
    <row r="325" spans="2:65" s="11" customFormat="1" ht="22.9" customHeight="1">
      <c r="B325" s="118"/>
      <c r="D325" s="119" t="s">
        <v>80</v>
      </c>
      <c r="E325" s="128" t="s">
        <v>298</v>
      </c>
      <c r="F325" s="128" t="s">
        <v>299</v>
      </c>
      <c r="I325" s="121"/>
      <c r="J325" s="129">
        <f>BK325</f>
        <v>0</v>
      </c>
      <c r="L325" s="118"/>
      <c r="M325" s="123"/>
      <c r="P325" s="124">
        <f>SUM(P326:P329)</f>
        <v>0</v>
      </c>
      <c r="R325" s="124">
        <f>SUM(R326:R329)</f>
        <v>5.1007999999999998E-2</v>
      </c>
      <c r="T325" s="125">
        <f>SUM(T326:T329)</f>
        <v>0</v>
      </c>
      <c r="AR325" s="119" t="s">
        <v>114</v>
      </c>
      <c r="AT325" s="126" t="s">
        <v>80</v>
      </c>
      <c r="AU325" s="126" t="s">
        <v>89</v>
      </c>
      <c r="AY325" s="119" t="s">
        <v>164</v>
      </c>
      <c r="BK325" s="127">
        <f>SUM(BK326:BK329)</f>
        <v>0</v>
      </c>
    </row>
    <row r="326" spans="2:65" s="1" customFormat="1" ht="16.5" customHeight="1">
      <c r="B326" s="30"/>
      <c r="C326" s="130" t="s">
        <v>1043</v>
      </c>
      <c r="D326" s="131" t="s">
        <v>167</v>
      </c>
      <c r="E326" s="132" t="s">
        <v>2102</v>
      </c>
      <c r="F326" s="133" t="s">
        <v>2103</v>
      </c>
      <c r="G326" s="134" t="s">
        <v>170</v>
      </c>
      <c r="H326" s="135">
        <v>56.4</v>
      </c>
      <c r="I326" s="136"/>
      <c r="J326" s="137">
        <f>ROUND(I326*H326,2)</f>
        <v>0</v>
      </c>
      <c r="K326" s="133" t="s">
        <v>171</v>
      </c>
      <c r="L326" s="30"/>
      <c r="M326" s="138" t="s">
        <v>1</v>
      </c>
      <c r="N326" s="139" t="s">
        <v>47</v>
      </c>
      <c r="P326" s="140">
        <f>O326*H326</f>
        <v>0</v>
      </c>
      <c r="Q326" s="140">
        <v>8.0000000000000004E-4</v>
      </c>
      <c r="R326" s="140">
        <f>Q326*H326</f>
        <v>4.512E-2</v>
      </c>
      <c r="S326" s="140">
        <v>0</v>
      </c>
      <c r="T326" s="141">
        <f>S326*H326</f>
        <v>0</v>
      </c>
      <c r="AR326" s="142" t="s">
        <v>245</v>
      </c>
      <c r="AT326" s="142" t="s">
        <v>167</v>
      </c>
      <c r="AU326" s="142" t="s">
        <v>114</v>
      </c>
      <c r="AY326" s="15" t="s">
        <v>164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5" t="s">
        <v>114</v>
      </c>
      <c r="BK326" s="143">
        <f>ROUND(I326*H326,2)</f>
        <v>0</v>
      </c>
      <c r="BL326" s="15" t="s">
        <v>245</v>
      </c>
      <c r="BM326" s="142" t="s">
        <v>2104</v>
      </c>
    </row>
    <row r="327" spans="2:65" s="12" customFormat="1" ht="11.25">
      <c r="B327" s="144"/>
      <c r="D327" s="145" t="s">
        <v>174</v>
      </c>
      <c r="E327" s="146" t="s">
        <v>1</v>
      </c>
      <c r="F327" s="147" t="s">
        <v>2105</v>
      </c>
      <c r="H327" s="148">
        <v>56.4</v>
      </c>
      <c r="I327" s="149"/>
      <c r="L327" s="144"/>
      <c r="M327" s="150"/>
      <c r="T327" s="151"/>
      <c r="AT327" s="146" t="s">
        <v>174</v>
      </c>
      <c r="AU327" s="146" t="s">
        <v>114</v>
      </c>
      <c r="AV327" s="12" t="s">
        <v>114</v>
      </c>
      <c r="AW327" s="12" t="s">
        <v>35</v>
      </c>
      <c r="AX327" s="12" t="s">
        <v>89</v>
      </c>
      <c r="AY327" s="146" t="s">
        <v>164</v>
      </c>
    </row>
    <row r="328" spans="2:65" s="1" customFormat="1" ht="16.5" customHeight="1">
      <c r="B328" s="30"/>
      <c r="C328" s="130" t="s">
        <v>1047</v>
      </c>
      <c r="D328" s="131" t="s">
        <v>167</v>
      </c>
      <c r="E328" s="132" t="s">
        <v>2106</v>
      </c>
      <c r="F328" s="133" t="s">
        <v>2107</v>
      </c>
      <c r="G328" s="134" t="s">
        <v>276</v>
      </c>
      <c r="H328" s="135">
        <v>36.799999999999997</v>
      </c>
      <c r="I328" s="136"/>
      <c r="J328" s="137">
        <f>ROUND(I328*H328,2)</f>
        <v>0</v>
      </c>
      <c r="K328" s="133" t="s">
        <v>171</v>
      </c>
      <c r="L328" s="30"/>
      <c r="M328" s="138" t="s">
        <v>1</v>
      </c>
      <c r="N328" s="139" t="s">
        <v>47</v>
      </c>
      <c r="P328" s="140">
        <f>O328*H328</f>
        <v>0</v>
      </c>
      <c r="Q328" s="140">
        <v>1.6000000000000001E-4</v>
      </c>
      <c r="R328" s="140">
        <f>Q328*H328</f>
        <v>5.888E-3</v>
      </c>
      <c r="S328" s="140">
        <v>0</v>
      </c>
      <c r="T328" s="141">
        <f>S328*H328</f>
        <v>0</v>
      </c>
      <c r="AR328" s="142" t="s">
        <v>245</v>
      </c>
      <c r="AT328" s="142" t="s">
        <v>167</v>
      </c>
      <c r="AU328" s="142" t="s">
        <v>114</v>
      </c>
      <c r="AY328" s="15" t="s">
        <v>164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5" t="s">
        <v>114</v>
      </c>
      <c r="BK328" s="143">
        <f>ROUND(I328*H328,2)</f>
        <v>0</v>
      </c>
      <c r="BL328" s="15" t="s">
        <v>245</v>
      </c>
      <c r="BM328" s="142" t="s">
        <v>2108</v>
      </c>
    </row>
    <row r="329" spans="2:65" s="12" customFormat="1" ht="11.25">
      <c r="B329" s="144"/>
      <c r="D329" s="145" t="s">
        <v>174</v>
      </c>
      <c r="E329" s="146" t="s">
        <v>1</v>
      </c>
      <c r="F329" s="147" t="s">
        <v>2019</v>
      </c>
      <c r="H329" s="148">
        <v>36.799999999999997</v>
      </c>
      <c r="I329" s="149"/>
      <c r="L329" s="144"/>
      <c r="M329" s="150"/>
      <c r="T329" s="151"/>
      <c r="AT329" s="146" t="s">
        <v>174</v>
      </c>
      <c r="AU329" s="146" t="s">
        <v>114</v>
      </c>
      <c r="AV329" s="12" t="s">
        <v>114</v>
      </c>
      <c r="AW329" s="12" t="s">
        <v>35</v>
      </c>
      <c r="AX329" s="12" t="s">
        <v>89</v>
      </c>
      <c r="AY329" s="146" t="s">
        <v>164</v>
      </c>
    </row>
    <row r="330" spans="2:65" s="11" customFormat="1" ht="22.9" customHeight="1">
      <c r="B330" s="118"/>
      <c r="D330" s="119" t="s">
        <v>80</v>
      </c>
      <c r="E330" s="128" t="s">
        <v>2109</v>
      </c>
      <c r="F330" s="128" t="s">
        <v>2110</v>
      </c>
      <c r="I330" s="121"/>
      <c r="J330" s="129">
        <f>BK330</f>
        <v>0</v>
      </c>
      <c r="L330" s="118"/>
      <c r="M330" s="123"/>
      <c r="P330" s="124">
        <f>SUM(P331:P340)</f>
        <v>0</v>
      </c>
      <c r="R330" s="124">
        <f>SUM(R331:R340)</f>
        <v>2.3230000000000001E-2</v>
      </c>
      <c r="T330" s="125">
        <f>SUM(T331:T340)</f>
        <v>0</v>
      </c>
      <c r="AR330" s="119" t="s">
        <v>114</v>
      </c>
      <c r="AT330" s="126" t="s">
        <v>80</v>
      </c>
      <c r="AU330" s="126" t="s">
        <v>89</v>
      </c>
      <c r="AY330" s="119" t="s">
        <v>164</v>
      </c>
      <c r="BK330" s="127">
        <f>SUM(BK331:BK340)</f>
        <v>0</v>
      </c>
    </row>
    <row r="331" spans="2:65" s="1" customFormat="1" ht="16.5" customHeight="1">
      <c r="B331" s="30"/>
      <c r="C331" s="130" t="s">
        <v>1057</v>
      </c>
      <c r="D331" s="131" t="s">
        <v>167</v>
      </c>
      <c r="E331" s="132" t="s">
        <v>2111</v>
      </c>
      <c r="F331" s="133" t="s">
        <v>2112</v>
      </c>
      <c r="G331" s="134" t="s">
        <v>276</v>
      </c>
      <c r="H331" s="135">
        <v>8</v>
      </c>
      <c r="I331" s="136"/>
      <c r="J331" s="137">
        <f>ROUND(I331*H331,2)</f>
        <v>0</v>
      </c>
      <c r="K331" s="133" t="s">
        <v>171</v>
      </c>
      <c r="L331" s="30"/>
      <c r="M331" s="138" t="s">
        <v>1</v>
      </c>
      <c r="N331" s="139" t="s">
        <v>47</v>
      </c>
      <c r="P331" s="140">
        <f>O331*H331</f>
        <v>0</v>
      </c>
      <c r="Q331" s="140">
        <v>3.8000000000000002E-4</v>
      </c>
      <c r="R331" s="140">
        <f>Q331*H331</f>
        <v>3.0400000000000002E-3</v>
      </c>
      <c r="S331" s="140">
        <v>0</v>
      </c>
      <c r="T331" s="141">
        <f>S331*H331</f>
        <v>0</v>
      </c>
      <c r="AR331" s="142" t="s">
        <v>245</v>
      </c>
      <c r="AT331" s="142" t="s">
        <v>167</v>
      </c>
      <c r="AU331" s="142" t="s">
        <v>114</v>
      </c>
      <c r="AY331" s="15" t="s">
        <v>164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5" t="s">
        <v>114</v>
      </c>
      <c r="BK331" s="143">
        <f>ROUND(I331*H331,2)</f>
        <v>0</v>
      </c>
      <c r="BL331" s="15" t="s">
        <v>245</v>
      </c>
      <c r="BM331" s="142" t="s">
        <v>2113</v>
      </c>
    </row>
    <row r="332" spans="2:65" s="12" customFormat="1" ht="11.25">
      <c r="B332" s="144"/>
      <c r="D332" s="145" t="s">
        <v>174</v>
      </c>
      <c r="E332" s="146" t="s">
        <v>1</v>
      </c>
      <c r="F332" s="147" t="s">
        <v>203</v>
      </c>
      <c r="H332" s="148">
        <v>8</v>
      </c>
      <c r="I332" s="149"/>
      <c r="L332" s="144"/>
      <c r="M332" s="150"/>
      <c r="T332" s="151"/>
      <c r="AT332" s="146" t="s">
        <v>174</v>
      </c>
      <c r="AU332" s="146" t="s">
        <v>114</v>
      </c>
      <c r="AV332" s="12" t="s">
        <v>114</v>
      </c>
      <c r="AW332" s="12" t="s">
        <v>35</v>
      </c>
      <c r="AX332" s="12" t="s">
        <v>89</v>
      </c>
      <c r="AY332" s="146" t="s">
        <v>164</v>
      </c>
    </row>
    <row r="333" spans="2:65" s="1" customFormat="1" ht="16.5" customHeight="1">
      <c r="B333" s="30"/>
      <c r="C333" s="130" t="s">
        <v>2114</v>
      </c>
      <c r="D333" s="131" t="s">
        <v>167</v>
      </c>
      <c r="E333" s="132" t="s">
        <v>2115</v>
      </c>
      <c r="F333" s="133" t="s">
        <v>1401</v>
      </c>
      <c r="G333" s="134" t="s">
        <v>276</v>
      </c>
      <c r="H333" s="135">
        <v>15</v>
      </c>
      <c r="I333" s="136"/>
      <c r="J333" s="137">
        <f>ROUND(I333*H333,2)</f>
        <v>0</v>
      </c>
      <c r="K333" s="133" t="s">
        <v>171</v>
      </c>
      <c r="L333" s="30"/>
      <c r="M333" s="138" t="s">
        <v>1</v>
      </c>
      <c r="N333" s="139" t="s">
        <v>47</v>
      </c>
      <c r="P333" s="140">
        <f>O333*H333</f>
        <v>0</v>
      </c>
      <c r="Q333" s="140">
        <v>1.24E-3</v>
      </c>
      <c r="R333" s="140">
        <f>Q333*H333</f>
        <v>1.8599999999999998E-2</v>
      </c>
      <c r="S333" s="140">
        <v>0</v>
      </c>
      <c r="T333" s="141">
        <f>S333*H333</f>
        <v>0</v>
      </c>
      <c r="AR333" s="142" t="s">
        <v>245</v>
      </c>
      <c r="AT333" s="142" t="s">
        <v>167</v>
      </c>
      <c r="AU333" s="142" t="s">
        <v>114</v>
      </c>
      <c r="AY333" s="15" t="s">
        <v>164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5" t="s">
        <v>114</v>
      </c>
      <c r="BK333" s="143">
        <f>ROUND(I333*H333,2)</f>
        <v>0</v>
      </c>
      <c r="BL333" s="15" t="s">
        <v>245</v>
      </c>
      <c r="BM333" s="142" t="s">
        <v>2116</v>
      </c>
    </row>
    <row r="334" spans="2:65" s="12" customFormat="1" ht="11.25">
      <c r="B334" s="144"/>
      <c r="D334" s="145" t="s">
        <v>174</v>
      </c>
      <c r="E334" s="146" t="s">
        <v>1</v>
      </c>
      <c r="F334" s="147" t="s">
        <v>105</v>
      </c>
      <c r="H334" s="148">
        <v>15</v>
      </c>
      <c r="I334" s="149"/>
      <c r="L334" s="144"/>
      <c r="M334" s="150"/>
      <c r="T334" s="151"/>
      <c r="AT334" s="146" t="s">
        <v>174</v>
      </c>
      <c r="AU334" s="146" t="s">
        <v>114</v>
      </c>
      <c r="AV334" s="12" t="s">
        <v>114</v>
      </c>
      <c r="AW334" s="12" t="s">
        <v>35</v>
      </c>
      <c r="AX334" s="12" t="s">
        <v>89</v>
      </c>
      <c r="AY334" s="146" t="s">
        <v>164</v>
      </c>
    </row>
    <row r="335" spans="2:65" s="1" customFormat="1" ht="16.5" customHeight="1">
      <c r="B335" s="30"/>
      <c r="C335" s="130" t="s">
        <v>2117</v>
      </c>
      <c r="D335" s="131" t="s">
        <v>167</v>
      </c>
      <c r="E335" s="132" t="s">
        <v>2118</v>
      </c>
      <c r="F335" s="133" t="s">
        <v>2119</v>
      </c>
      <c r="G335" s="134" t="s">
        <v>347</v>
      </c>
      <c r="H335" s="135">
        <v>1</v>
      </c>
      <c r="I335" s="136"/>
      <c r="J335" s="137">
        <f>ROUND(I335*H335,2)</f>
        <v>0</v>
      </c>
      <c r="K335" s="133" t="s">
        <v>171</v>
      </c>
      <c r="L335" s="30"/>
      <c r="M335" s="138" t="s">
        <v>1</v>
      </c>
      <c r="N335" s="139" t="s">
        <v>47</v>
      </c>
      <c r="P335" s="140">
        <f>O335*H335</f>
        <v>0</v>
      </c>
      <c r="Q335" s="140">
        <v>1.7000000000000001E-4</v>
      </c>
      <c r="R335" s="140">
        <f>Q335*H335</f>
        <v>1.7000000000000001E-4</v>
      </c>
      <c r="S335" s="140">
        <v>0</v>
      </c>
      <c r="T335" s="141">
        <f>S335*H335</f>
        <v>0</v>
      </c>
      <c r="AR335" s="142" t="s">
        <v>245</v>
      </c>
      <c r="AT335" s="142" t="s">
        <v>167</v>
      </c>
      <c r="AU335" s="142" t="s">
        <v>114</v>
      </c>
      <c r="AY335" s="15" t="s">
        <v>164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5" t="s">
        <v>114</v>
      </c>
      <c r="BK335" s="143">
        <f>ROUND(I335*H335,2)</f>
        <v>0</v>
      </c>
      <c r="BL335" s="15" t="s">
        <v>245</v>
      </c>
      <c r="BM335" s="142" t="s">
        <v>2120</v>
      </c>
    </row>
    <row r="336" spans="2:65" s="12" customFormat="1" ht="11.25">
      <c r="B336" s="144"/>
      <c r="D336" s="145" t="s">
        <v>174</v>
      </c>
      <c r="E336" s="146" t="s">
        <v>1</v>
      </c>
      <c r="F336" s="147" t="s">
        <v>89</v>
      </c>
      <c r="H336" s="148">
        <v>1</v>
      </c>
      <c r="I336" s="149"/>
      <c r="L336" s="144"/>
      <c r="M336" s="150"/>
      <c r="T336" s="151"/>
      <c r="AT336" s="146" t="s">
        <v>174</v>
      </c>
      <c r="AU336" s="146" t="s">
        <v>114</v>
      </c>
      <c r="AV336" s="12" t="s">
        <v>114</v>
      </c>
      <c r="AW336" s="12" t="s">
        <v>35</v>
      </c>
      <c r="AX336" s="12" t="s">
        <v>89</v>
      </c>
      <c r="AY336" s="146" t="s">
        <v>164</v>
      </c>
    </row>
    <row r="337" spans="2:65" s="1" customFormat="1" ht="16.5" customHeight="1">
      <c r="B337" s="30"/>
      <c r="C337" s="130" t="s">
        <v>2121</v>
      </c>
      <c r="D337" s="131" t="s">
        <v>167</v>
      </c>
      <c r="E337" s="132" t="s">
        <v>2122</v>
      </c>
      <c r="F337" s="133" t="s">
        <v>2123</v>
      </c>
      <c r="G337" s="134" t="s">
        <v>347</v>
      </c>
      <c r="H337" s="135">
        <v>1</v>
      </c>
      <c r="I337" s="136"/>
      <c r="J337" s="137">
        <f>ROUND(I337*H337,2)</f>
        <v>0</v>
      </c>
      <c r="K337" s="133" t="s">
        <v>171</v>
      </c>
      <c r="L337" s="30"/>
      <c r="M337" s="138" t="s">
        <v>1</v>
      </c>
      <c r="N337" s="139" t="s">
        <v>47</v>
      </c>
      <c r="P337" s="140">
        <f>O337*H337</f>
        <v>0</v>
      </c>
      <c r="Q337" s="140">
        <v>9.3000000000000005E-4</v>
      </c>
      <c r="R337" s="140">
        <f>Q337*H337</f>
        <v>9.3000000000000005E-4</v>
      </c>
      <c r="S337" s="140">
        <v>0</v>
      </c>
      <c r="T337" s="141">
        <f>S337*H337</f>
        <v>0</v>
      </c>
      <c r="AR337" s="142" t="s">
        <v>245</v>
      </c>
      <c r="AT337" s="142" t="s">
        <v>167</v>
      </c>
      <c r="AU337" s="142" t="s">
        <v>114</v>
      </c>
      <c r="AY337" s="15" t="s">
        <v>164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5" t="s">
        <v>114</v>
      </c>
      <c r="BK337" s="143">
        <f>ROUND(I337*H337,2)</f>
        <v>0</v>
      </c>
      <c r="BL337" s="15" t="s">
        <v>245</v>
      </c>
      <c r="BM337" s="142" t="s">
        <v>2124</v>
      </c>
    </row>
    <row r="338" spans="2:65" s="12" customFormat="1" ht="11.25">
      <c r="B338" s="144"/>
      <c r="D338" s="145" t="s">
        <v>174</v>
      </c>
      <c r="E338" s="146" t="s">
        <v>1</v>
      </c>
      <c r="F338" s="147" t="s">
        <v>89</v>
      </c>
      <c r="H338" s="148">
        <v>1</v>
      </c>
      <c r="I338" s="149"/>
      <c r="L338" s="144"/>
      <c r="M338" s="150"/>
      <c r="T338" s="151"/>
      <c r="AT338" s="146" t="s">
        <v>174</v>
      </c>
      <c r="AU338" s="146" t="s">
        <v>114</v>
      </c>
      <c r="AV338" s="12" t="s">
        <v>114</v>
      </c>
      <c r="AW338" s="12" t="s">
        <v>35</v>
      </c>
      <c r="AX338" s="12" t="s">
        <v>89</v>
      </c>
      <c r="AY338" s="146" t="s">
        <v>164</v>
      </c>
    </row>
    <row r="339" spans="2:65" s="1" customFormat="1" ht="16.5" customHeight="1">
      <c r="B339" s="30"/>
      <c r="C339" s="130" t="s">
        <v>2125</v>
      </c>
      <c r="D339" s="131" t="s">
        <v>167</v>
      </c>
      <c r="E339" s="132" t="s">
        <v>2126</v>
      </c>
      <c r="F339" s="133" t="s">
        <v>2127</v>
      </c>
      <c r="G339" s="134" t="s">
        <v>347</v>
      </c>
      <c r="H339" s="135">
        <v>1</v>
      </c>
      <c r="I339" s="136"/>
      <c r="J339" s="137">
        <f>ROUND(I339*H339,2)</f>
        <v>0</v>
      </c>
      <c r="K339" s="133" t="s">
        <v>171</v>
      </c>
      <c r="L339" s="30"/>
      <c r="M339" s="138" t="s">
        <v>1</v>
      </c>
      <c r="N339" s="139" t="s">
        <v>47</v>
      </c>
      <c r="P339" s="140">
        <f>O339*H339</f>
        <v>0</v>
      </c>
      <c r="Q339" s="140">
        <v>4.8999999999999998E-4</v>
      </c>
      <c r="R339" s="140">
        <f>Q339*H339</f>
        <v>4.8999999999999998E-4</v>
      </c>
      <c r="S339" s="140">
        <v>0</v>
      </c>
      <c r="T339" s="141">
        <f>S339*H339</f>
        <v>0</v>
      </c>
      <c r="AR339" s="142" t="s">
        <v>245</v>
      </c>
      <c r="AT339" s="142" t="s">
        <v>167</v>
      </c>
      <c r="AU339" s="142" t="s">
        <v>114</v>
      </c>
      <c r="AY339" s="15" t="s">
        <v>164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5" t="s">
        <v>114</v>
      </c>
      <c r="BK339" s="143">
        <f>ROUND(I339*H339,2)</f>
        <v>0</v>
      </c>
      <c r="BL339" s="15" t="s">
        <v>245</v>
      </c>
      <c r="BM339" s="142" t="s">
        <v>2128</v>
      </c>
    </row>
    <row r="340" spans="2:65" s="12" customFormat="1" ht="11.25">
      <c r="B340" s="144"/>
      <c r="D340" s="145" t="s">
        <v>174</v>
      </c>
      <c r="E340" s="146" t="s">
        <v>1</v>
      </c>
      <c r="F340" s="147" t="s">
        <v>89</v>
      </c>
      <c r="H340" s="148">
        <v>1</v>
      </c>
      <c r="I340" s="149"/>
      <c r="L340" s="144"/>
      <c r="M340" s="150"/>
      <c r="T340" s="151"/>
      <c r="AT340" s="146" t="s">
        <v>174</v>
      </c>
      <c r="AU340" s="146" t="s">
        <v>114</v>
      </c>
      <c r="AV340" s="12" t="s">
        <v>114</v>
      </c>
      <c r="AW340" s="12" t="s">
        <v>35</v>
      </c>
      <c r="AX340" s="12" t="s">
        <v>89</v>
      </c>
      <c r="AY340" s="146" t="s">
        <v>164</v>
      </c>
    </row>
    <row r="341" spans="2:65" s="11" customFormat="1" ht="25.9" customHeight="1">
      <c r="B341" s="118"/>
      <c r="D341" s="119" t="s">
        <v>80</v>
      </c>
      <c r="E341" s="120" t="s">
        <v>536</v>
      </c>
      <c r="F341" s="120" t="s">
        <v>1511</v>
      </c>
      <c r="I341" s="121"/>
      <c r="J341" s="122">
        <f>BK341</f>
        <v>0</v>
      </c>
      <c r="L341" s="118"/>
      <c r="M341" s="123"/>
      <c r="P341" s="124">
        <f>P342</f>
        <v>0</v>
      </c>
      <c r="R341" s="124">
        <f>R342</f>
        <v>0</v>
      </c>
      <c r="T341" s="125">
        <f>T342</f>
        <v>0</v>
      </c>
      <c r="AR341" s="119" t="s">
        <v>180</v>
      </c>
      <c r="AT341" s="126" t="s">
        <v>80</v>
      </c>
      <c r="AU341" s="126" t="s">
        <v>81</v>
      </c>
      <c r="AY341" s="119" t="s">
        <v>164</v>
      </c>
      <c r="BK341" s="127">
        <f>BK342</f>
        <v>0</v>
      </c>
    </row>
    <row r="342" spans="2:65" s="11" customFormat="1" ht="22.9" customHeight="1">
      <c r="B342" s="118"/>
      <c r="D342" s="119" t="s">
        <v>80</v>
      </c>
      <c r="E342" s="128" t="s">
        <v>1512</v>
      </c>
      <c r="F342" s="128" t="s">
        <v>1513</v>
      </c>
      <c r="I342" s="121"/>
      <c r="J342" s="129">
        <f>BK342</f>
        <v>0</v>
      </c>
      <c r="L342" s="118"/>
      <c r="M342" s="123"/>
      <c r="P342" s="124">
        <f>SUM(P343:P344)</f>
        <v>0</v>
      </c>
      <c r="R342" s="124">
        <f>SUM(R343:R344)</f>
        <v>0</v>
      </c>
      <c r="T342" s="125">
        <f>SUM(T343:T344)</f>
        <v>0</v>
      </c>
      <c r="AR342" s="119" t="s">
        <v>180</v>
      </c>
      <c r="AT342" s="126" t="s">
        <v>80</v>
      </c>
      <c r="AU342" s="126" t="s">
        <v>89</v>
      </c>
      <c r="AY342" s="119" t="s">
        <v>164</v>
      </c>
      <c r="BK342" s="127">
        <f>SUM(BK343:BK344)</f>
        <v>0</v>
      </c>
    </row>
    <row r="343" spans="2:65" s="1" customFormat="1" ht="16.5" customHeight="1">
      <c r="B343" s="30"/>
      <c r="C343" s="130" t="s">
        <v>2129</v>
      </c>
      <c r="D343" s="131" t="s">
        <v>167</v>
      </c>
      <c r="E343" s="132" t="s">
        <v>2130</v>
      </c>
      <c r="F343" s="133" t="s">
        <v>2131</v>
      </c>
      <c r="G343" s="134" t="s">
        <v>317</v>
      </c>
      <c r="H343" s="135">
        <v>1</v>
      </c>
      <c r="I343" s="136"/>
      <c r="J343" s="137">
        <f>ROUND(I343*H343,2)</f>
        <v>0</v>
      </c>
      <c r="K343" s="133" t="s">
        <v>325</v>
      </c>
      <c r="L343" s="30"/>
      <c r="M343" s="138" t="s">
        <v>1</v>
      </c>
      <c r="N343" s="139" t="s">
        <v>47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498</v>
      </c>
      <c r="AT343" s="142" t="s">
        <v>167</v>
      </c>
      <c r="AU343" s="142" t="s">
        <v>114</v>
      </c>
      <c r="AY343" s="15" t="s">
        <v>164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5" t="s">
        <v>114</v>
      </c>
      <c r="BK343" s="143">
        <f>ROUND(I343*H343,2)</f>
        <v>0</v>
      </c>
      <c r="BL343" s="15" t="s">
        <v>498</v>
      </c>
      <c r="BM343" s="142" t="s">
        <v>2132</v>
      </c>
    </row>
    <row r="344" spans="2:65" s="12" customFormat="1" ht="11.25">
      <c r="B344" s="144"/>
      <c r="D344" s="145" t="s">
        <v>174</v>
      </c>
      <c r="E344" s="146" t="s">
        <v>1</v>
      </c>
      <c r="F344" s="147" t="s">
        <v>89</v>
      </c>
      <c r="H344" s="148">
        <v>1</v>
      </c>
      <c r="I344" s="149"/>
      <c r="L344" s="144"/>
      <c r="M344" s="159"/>
      <c r="N344" s="160"/>
      <c r="O344" s="160"/>
      <c r="P344" s="160"/>
      <c r="Q344" s="160"/>
      <c r="R344" s="160"/>
      <c r="S344" s="160"/>
      <c r="T344" s="161"/>
      <c r="AT344" s="146" t="s">
        <v>174</v>
      </c>
      <c r="AU344" s="146" t="s">
        <v>114</v>
      </c>
      <c r="AV344" s="12" t="s">
        <v>114</v>
      </c>
      <c r="AW344" s="12" t="s">
        <v>35</v>
      </c>
      <c r="AX344" s="12" t="s">
        <v>89</v>
      </c>
      <c r="AY344" s="146" t="s">
        <v>164</v>
      </c>
    </row>
    <row r="345" spans="2:65" s="1" customFormat="1" ht="6.95" customHeight="1">
      <c r="B345" s="42"/>
      <c r="C345" s="43"/>
      <c r="D345" s="43"/>
      <c r="E345" s="43"/>
      <c r="F345" s="43"/>
      <c r="G345" s="43"/>
      <c r="H345" s="43"/>
      <c r="I345" s="43"/>
      <c r="J345" s="43"/>
      <c r="K345" s="43"/>
      <c r="L345" s="30"/>
    </row>
  </sheetData>
  <sheetProtection algorithmName="SHA-512" hashValue="/NLKaDsEoXKQL4kQFaYTTFnauAdsU2UFPm4V1PPFPzOYwEu1mNufyZSH/4YPkBiUFyapvTmxsHArUsdTrcNgxw==" saltValue="1g38Qj6mRtqpZdDu61I3Wd3O31ngaUzryXL1zOQf+d6Pgcfv5Mcd8r4gqEsbad2X5NNLFk9ZMGB9P1/tcqmqDg==" spinCount="100000" sheet="1" objects="1" scenarios="1" formatColumns="0" formatRows="0" autoFilter="0"/>
  <autoFilter ref="C131:K344" xr:uid="{00000000-0009-0000-0000-00000A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5" manualBreakCount="5">
    <brk id="160" min="2" max="10" man="1"/>
    <brk id="198" min="2" max="10" man="1"/>
    <brk id="236" min="2" max="10" man="1"/>
    <brk id="271" min="2" max="10" man="1"/>
    <brk id="309" min="2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1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120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2133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ROUND(J121,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ROUND((SUM(BE121:BE140)),  2)</f>
        <v>0</v>
      </c>
      <c r="I33" s="90">
        <v>0.21</v>
      </c>
      <c r="J33" s="89">
        <f>ROUND(((SUM(BE121:BE140))*I33),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ROUND((SUM(BF121:BF140)),  2)</f>
        <v>0</v>
      </c>
      <c r="I34" s="90">
        <v>0.12</v>
      </c>
      <c r="J34" s="89">
        <f>ROUND(((SUM(BF121:BF140))*I34),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ROUND((SUM(BG121:BG140)),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ROUND((SUM(BH121:BH140)),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ROUND((SUM(BI121:BI140)),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90 - VON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J121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2134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2135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2136</v>
      </c>
      <c r="E99" s="108"/>
      <c r="F99" s="108"/>
      <c r="G99" s="108"/>
      <c r="H99" s="108"/>
      <c r="I99" s="108"/>
      <c r="J99" s="109">
        <f>J128</f>
        <v>0</v>
      </c>
      <c r="L99" s="106"/>
    </row>
    <row r="100" spans="2:12" s="9" customFormat="1" ht="19.899999999999999" customHeight="1">
      <c r="B100" s="106"/>
      <c r="D100" s="107" t="s">
        <v>2137</v>
      </c>
      <c r="E100" s="108"/>
      <c r="F100" s="108"/>
      <c r="G100" s="108"/>
      <c r="H100" s="108"/>
      <c r="I100" s="108"/>
      <c r="J100" s="109">
        <f>J135</f>
        <v>0</v>
      </c>
      <c r="L100" s="106"/>
    </row>
    <row r="101" spans="2:12" s="9" customFormat="1" ht="19.899999999999999" customHeight="1">
      <c r="B101" s="106"/>
      <c r="D101" s="107" t="s">
        <v>2138</v>
      </c>
      <c r="E101" s="108"/>
      <c r="F101" s="108"/>
      <c r="G101" s="108"/>
      <c r="H101" s="108"/>
      <c r="I101" s="108"/>
      <c r="J101" s="109">
        <f>J136</f>
        <v>0</v>
      </c>
      <c r="L101" s="106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149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17" t="str">
        <f>E7</f>
        <v>CERMNA-462</v>
      </c>
      <c r="F111" s="218"/>
      <c r="G111" s="218"/>
      <c r="H111" s="218"/>
      <c r="L111" s="30"/>
    </row>
    <row r="112" spans="2:12" s="1" customFormat="1" ht="12" customHeight="1">
      <c r="B112" s="30"/>
      <c r="C112" s="25" t="s">
        <v>122</v>
      </c>
      <c r="L112" s="30"/>
    </row>
    <row r="113" spans="2:65" s="1" customFormat="1" ht="16.5" customHeight="1">
      <c r="B113" s="30"/>
      <c r="E113" s="183" t="str">
        <f>E9</f>
        <v>90 - VON</v>
      </c>
      <c r="F113" s="219"/>
      <c r="G113" s="219"/>
      <c r="H113" s="219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21</v>
      </c>
      <c r="F115" s="23" t="str">
        <f>F12</f>
        <v>Dolní Čermná</v>
      </c>
      <c r="I115" s="25" t="s">
        <v>23</v>
      </c>
      <c r="J115" s="50" t="str">
        <f>IF(J12="","",J12)</f>
        <v>27. 3. 2025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25</v>
      </c>
      <c r="F117" s="23" t="str">
        <f>E15</f>
        <v>Dětský domov Dolní Čermná</v>
      </c>
      <c r="I117" s="25" t="s">
        <v>32</v>
      </c>
      <c r="J117" s="28" t="str">
        <f>E21</f>
        <v>vs-studio s.r.o.</v>
      </c>
      <c r="L117" s="30"/>
    </row>
    <row r="118" spans="2:65" s="1" customFormat="1" ht="15.2" customHeight="1">
      <c r="B118" s="30"/>
      <c r="C118" s="25" t="s">
        <v>30</v>
      </c>
      <c r="F118" s="23" t="str">
        <f>IF(E18="","",E18)</f>
        <v>Vyplň údaj</v>
      </c>
      <c r="I118" s="25" t="s">
        <v>36</v>
      </c>
      <c r="J118" s="28" t="str">
        <f>E24</f>
        <v>Jaroslav Klíma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150</v>
      </c>
      <c r="D120" s="112" t="s">
        <v>66</v>
      </c>
      <c r="E120" s="112" t="s">
        <v>62</v>
      </c>
      <c r="F120" s="112" t="s">
        <v>63</v>
      </c>
      <c r="G120" s="112" t="s">
        <v>151</v>
      </c>
      <c r="H120" s="112" t="s">
        <v>152</v>
      </c>
      <c r="I120" s="112" t="s">
        <v>153</v>
      </c>
      <c r="J120" s="112" t="s">
        <v>126</v>
      </c>
      <c r="K120" s="113" t="s">
        <v>154</v>
      </c>
      <c r="L120" s="110"/>
      <c r="M120" s="57" t="s">
        <v>1</v>
      </c>
      <c r="N120" s="58" t="s">
        <v>45</v>
      </c>
      <c r="O120" s="58" t="s">
        <v>155</v>
      </c>
      <c r="P120" s="58" t="s">
        <v>156</v>
      </c>
      <c r="Q120" s="58" t="s">
        <v>157</v>
      </c>
      <c r="R120" s="58" t="s">
        <v>158</v>
      </c>
      <c r="S120" s="58" t="s">
        <v>159</v>
      </c>
      <c r="T120" s="59" t="s">
        <v>160</v>
      </c>
    </row>
    <row r="121" spans="2:65" s="1" customFormat="1" ht="22.9" customHeight="1">
      <c r="B121" s="30"/>
      <c r="C121" s="62" t="s">
        <v>161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1.0000000000000001E-5</v>
      </c>
      <c r="S121" s="51"/>
      <c r="T121" s="116">
        <f>T122</f>
        <v>0</v>
      </c>
      <c r="AT121" s="15" t="s">
        <v>80</v>
      </c>
      <c r="AU121" s="15" t="s">
        <v>128</v>
      </c>
      <c r="BK121" s="117">
        <f>BK122</f>
        <v>0</v>
      </c>
    </row>
    <row r="122" spans="2:65" s="11" customFormat="1" ht="25.9" customHeight="1">
      <c r="B122" s="118"/>
      <c r="D122" s="119" t="s">
        <v>80</v>
      </c>
      <c r="E122" s="120" t="s">
        <v>2139</v>
      </c>
      <c r="F122" s="120" t="s">
        <v>2140</v>
      </c>
      <c r="I122" s="121"/>
      <c r="J122" s="122">
        <f>BK122</f>
        <v>0</v>
      </c>
      <c r="L122" s="118"/>
      <c r="M122" s="123"/>
      <c r="P122" s="124">
        <f>P123+P128+P135+P136</f>
        <v>0</v>
      </c>
      <c r="R122" s="124">
        <f>R123+R128+R135+R136</f>
        <v>1.0000000000000001E-5</v>
      </c>
      <c r="T122" s="125">
        <f>T123+T128+T135+T136</f>
        <v>0</v>
      </c>
      <c r="AR122" s="119" t="s">
        <v>187</v>
      </c>
      <c r="AT122" s="126" t="s">
        <v>80</v>
      </c>
      <c r="AU122" s="126" t="s">
        <v>81</v>
      </c>
      <c r="AY122" s="119" t="s">
        <v>164</v>
      </c>
      <c r="BK122" s="127">
        <f>BK123+BK128+BK135+BK136</f>
        <v>0</v>
      </c>
    </row>
    <row r="123" spans="2:65" s="11" customFormat="1" ht="22.9" customHeight="1">
      <c r="B123" s="118"/>
      <c r="D123" s="119" t="s">
        <v>80</v>
      </c>
      <c r="E123" s="128" t="s">
        <v>2141</v>
      </c>
      <c r="F123" s="128" t="s">
        <v>2142</v>
      </c>
      <c r="I123" s="121"/>
      <c r="J123" s="129">
        <f>BK123</f>
        <v>0</v>
      </c>
      <c r="L123" s="118"/>
      <c r="M123" s="123"/>
      <c r="P123" s="124">
        <f>SUM(P124:P127)</f>
        <v>0</v>
      </c>
      <c r="R123" s="124">
        <f>SUM(R124:R127)</f>
        <v>0</v>
      </c>
      <c r="T123" s="125">
        <f>SUM(T124:T127)</f>
        <v>0</v>
      </c>
      <c r="AR123" s="119" t="s">
        <v>187</v>
      </c>
      <c r="AT123" s="126" t="s">
        <v>80</v>
      </c>
      <c r="AU123" s="126" t="s">
        <v>89</v>
      </c>
      <c r="AY123" s="119" t="s">
        <v>164</v>
      </c>
      <c r="BK123" s="127">
        <f>SUM(BK124:BK127)</f>
        <v>0</v>
      </c>
    </row>
    <row r="124" spans="2:65" s="1" customFormat="1" ht="16.5" customHeight="1">
      <c r="B124" s="30"/>
      <c r="C124" s="130" t="s">
        <v>89</v>
      </c>
      <c r="D124" s="131" t="s">
        <v>167</v>
      </c>
      <c r="E124" s="132" t="s">
        <v>2143</v>
      </c>
      <c r="F124" s="133" t="s">
        <v>2144</v>
      </c>
      <c r="G124" s="134" t="s">
        <v>521</v>
      </c>
      <c r="H124" s="135">
        <v>1</v>
      </c>
      <c r="I124" s="136"/>
      <c r="J124" s="137">
        <f>ROUND(I124*H124,2)</f>
        <v>0</v>
      </c>
      <c r="K124" s="133" t="s">
        <v>2145</v>
      </c>
      <c r="L124" s="30"/>
      <c r="M124" s="138" t="s">
        <v>1</v>
      </c>
      <c r="N124" s="139" t="s">
        <v>47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2146</v>
      </c>
      <c r="AT124" s="142" t="s">
        <v>167</v>
      </c>
      <c r="AU124" s="142" t="s">
        <v>114</v>
      </c>
      <c r="AY124" s="15" t="s">
        <v>164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114</v>
      </c>
      <c r="BK124" s="143">
        <f>ROUND(I124*H124,2)</f>
        <v>0</v>
      </c>
      <c r="BL124" s="15" t="s">
        <v>2146</v>
      </c>
      <c r="BM124" s="142" t="s">
        <v>2147</v>
      </c>
    </row>
    <row r="125" spans="2:65" s="12" customFormat="1" ht="11.25">
      <c r="B125" s="144"/>
      <c r="D125" s="145" t="s">
        <v>174</v>
      </c>
      <c r="E125" s="146" t="s">
        <v>1</v>
      </c>
      <c r="F125" s="147" t="s">
        <v>2148</v>
      </c>
      <c r="H125" s="148">
        <v>1</v>
      </c>
      <c r="I125" s="149"/>
      <c r="L125" s="144"/>
      <c r="M125" s="150"/>
      <c r="T125" s="151"/>
      <c r="AT125" s="146" t="s">
        <v>174</v>
      </c>
      <c r="AU125" s="146" t="s">
        <v>114</v>
      </c>
      <c r="AV125" s="12" t="s">
        <v>114</v>
      </c>
      <c r="AW125" s="12" t="s">
        <v>35</v>
      </c>
      <c r="AX125" s="12" t="s">
        <v>89</v>
      </c>
      <c r="AY125" s="146" t="s">
        <v>164</v>
      </c>
    </row>
    <row r="126" spans="2:65" s="1" customFormat="1" ht="16.5" customHeight="1">
      <c r="B126" s="30"/>
      <c r="C126" s="130" t="s">
        <v>114</v>
      </c>
      <c r="D126" s="131" t="s">
        <v>167</v>
      </c>
      <c r="E126" s="132" t="s">
        <v>2149</v>
      </c>
      <c r="F126" s="133" t="s">
        <v>2150</v>
      </c>
      <c r="G126" s="134" t="s">
        <v>521</v>
      </c>
      <c r="H126" s="135">
        <v>1</v>
      </c>
      <c r="I126" s="136"/>
      <c r="J126" s="137">
        <f>ROUND(I126*H126,2)</f>
        <v>0</v>
      </c>
      <c r="K126" s="133" t="s">
        <v>171</v>
      </c>
      <c r="L126" s="30"/>
      <c r="M126" s="138" t="s">
        <v>1</v>
      </c>
      <c r="N126" s="139" t="s">
        <v>47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2146</v>
      </c>
      <c r="AT126" s="142" t="s">
        <v>167</v>
      </c>
      <c r="AU126" s="142" t="s">
        <v>114</v>
      </c>
      <c r="AY126" s="15" t="s">
        <v>164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114</v>
      </c>
      <c r="BK126" s="143">
        <f>ROUND(I126*H126,2)</f>
        <v>0</v>
      </c>
      <c r="BL126" s="15" t="s">
        <v>2146</v>
      </c>
      <c r="BM126" s="142" t="s">
        <v>2151</v>
      </c>
    </row>
    <row r="127" spans="2:65" s="12" customFormat="1" ht="11.25">
      <c r="B127" s="144"/>
      <c r="D127" s="145" t="s">
        <v>174</v>
      </c>
      <c r="E127" s="146" t="s">
        <v>1</v>
      </c>
      <c r="F127" s="147" t="s">
        <v>2152</v>
      </c>
      <c r="H127" s="148">
        <v>1</v>
      </c>
      <c r="I127" s="149"/>
      <c r="L127" s="144"/>
      <c r="M127" s="150"/>
      <c r="T127" s="151"/>
      <c r="AT127" s="146" t="s">
        <v>174</v>
      </c>
      <c r="AU127" s="146" t="s">
        <v>114</v>
      </c>
      <c r="AV127" s="12" t="s">
        <v>114</v>
      </c>
      <c r="AW127" s="12" t="s">
        <v>35</v>
      </c>
      <c r="AX127" s="12" t="s">
        <v>89</v>
      </c>
      <c r="AY127" s="146" t="s">
        <v>164</v>
      </c>
    </row>
    <row r="128" spans="2:65" s="11" customFormat="1" ht="22.9" customHeight="1">
      <c r="B128" s="118"/>
      <c r="D128" s="119" t="s">
        <v>80</v>
      </c>
      <c r="E128" s="128" t="s">
        <v>2153</v>
      </c>
      <c r="F128" s="128" t="s">
        <v>2154</v>
      </c>
      <c r="I128" s="121"/>
      <c r="J128" s="129">
        <f>BK128</f>
        <v>0</v>
      </c>
      <c r="L128" s="118"/>
      <c r="M128" s="123"/>
      <c r="P128" s="124">
        <f>SUM(P129:P134)</f>
        <v>0</v>
      </c>
      <c r="R128" s="124">
        <f>SUM(R129:R134)</f>
        <v>1.0000000000000001E-5</v>
      </c>
      <c r="T128" s="125">
        <f>SUM(T129:T134)</f>
        <v>0</v>
      </c>
      <c r="AR128" s="119" t="s">
        <v>187</v>
      </c>
      <c r="AT128" s="126" t="s">
        <v>80</v>
      </c>
      <c r="AU128" s="126" t="s">
        <v>89</v>
      </c>
      <c r="AY128" s="119" t="s">
        <v>164</v>
      </c>
      <c r="BK128" s="127">
        <f>SUM(BK129:BK134)</f>
        <v>0</v>
      </c>
    </row>
    <row r="129" spans="2:65" s="1" customFormat="1" ht="16.5" customHeight="1">
      <c r="B129" s="30"/>
      <c r="C129" s="130" t="s">
        <v>180</v>
      </c>
      <c r="D129" s="131" t="s">
        <v>167</v>
      </c>
      <c r="E129" s="132" t="s">
        <v>2155</v>
      </c>
      <c r="F129" s="133" t="s">
        <v>2156</v>
      </c>
      <c r="G129" s="134" t="s">
        <v>521</v>
      </c>
      <c r="H129" s="135">
        <v>1</v>
      </c>
      <c r="I129" s="136"/>
      <c r="J129" s="137">
        <f>ROUND(I129*H129,2)</f>
        <v>0</v>
      </c>
      <c r="K129" s="133" t="s">
        <v>171</v>
      </c>
      <c r="L129" s="30"/>
      <c r="M129" s="138" t="s">
        <v>1</v>
      </c>
      <c r="N129" s="139" t="s">
        <v>47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2146</v>
      </c>
      <c r="AT129" s="142" t="s">
        <v>167</v>
      </c>
      <c r="AU129" s="142" t="s">
        <v>114</v>
      </c>
      <c r="AY129" s="15" t="s">
        <v>164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114</v>
      </c>
      <c r="BK129" s="143">
        <f>ROUND(I129*H129,2)</f>
        <v>0</v>
      </c>
      <c r="BL129" s="15" t="s">
        <v>2146</v>
      </c>
      <c r="BM129" s="142" t="s">
        <v>2157</v>
      </c>
    </row>
    <row r="130" spans="2:65" s="12" customFormat="1" ht="11.25">
      <c r="B130" s="144"/>
      <c r="D130" s="145" t="s">
        <v>174</v>
      </c>
      <c r="E130" s="146" t="s">
        <v>1</v>
      </c>
      <c r="F130" s="147" t="s">
        <v>2158</v>
      </c>
      <c r="H130" s="148">
        <v>1</v>
      </c>
      <c r="I130" s="149"/>
      <c r="L130" s="144"/>
      <c r="M130" s="150"/>
      <c r="T130" s="151"/>
      <c r="AT130" s="146" t="s">
        <v>174</v>
      </c>
      <c r="AU130" s="146" t="s">
        <v>114</v>
      </c>
      <c r="AV130" s="12" t="s">
        <v>114</v>
      </c>
      <c r="AW130" s="12" t="s">
        <v>35</v>
      </c>
      <c r="AX130" s="12" t="s">
        <v>89</v>
      </c>
      <c r="AY130" s="146" t="s">
        <v>164</v>
      </c>
    </row>
    <row r="131" spans="2:65" s="1" customFormat="1" ht="16.5" customHeight="1">
      <c r="B131" s="30"/>
      <c r="C131" s="130" t="s">
        <v>172</v>
      </c>
      <c r="D131" s="131" t="s">
        <v>167</v>
      </c>
      <c r="E131" s="132" t="s">
        <v>2159</v>
      </c>
      <c r="F131" s="133" t="s">
        <v>2160</v>
      </c>
      <c r="G131" s="134" t="s">
        <v>521</v>
      </c>
      <c r="H131" s="135">
        <v>1</v>
      </c>
      <c r="I131" s="136"/>
      <c r="J131" s="137">
        <f>ROUND(I131*H131,2)</f>
        <v>0</v>
      </c>
      <c r="K131" s="133" t="s">
        <v>171</v>
      </c>
      <c r="L131" s="30"/>
      <c r="M131" s="138" t="s">
        <v>1</v>
      </c>
      <c r="N131" s="139" t="s">
        <v>47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2146</v>
      </c>
      <c r="AT131" s="142" t="s">
        <v>167</v>
      </c>
      <c r="AU131" s="142" t="s">
        <v>114</v>
      </c>
      <c r="AY131" s="15" t="s">
        <v>164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114</v>
      </c>
      <c r="BK131" s="143">
        <f>ROUND(I131*H131,2)</f>
        <v>0</v>
      </c>
      <c r="BL131" s="15" t="s">
        <v>2146</v>
      </c>
      <c r="BM131" s="142" t="s">
        <v>2161</v>
      </c>
    </row>
    <row r="132" spans="2:65" s="12" customFormat="1" ht="11.25">
      <c r="B132" s="144"/>
      <c r="D132" s="145" t="s">
        <v>174</v>
      </c>
      <c r="E132" s="146" t="s">
        <v>1</v>
      </c>
      <c r="F132" s="147" t="s">
        <v>89</v>
      </c>
      <c r="H132" s="148">
        <v>1</v>
      </c>
      <c r="I132" s="149"/>
      <c r="L132" s="144"/>
      <c r="M132" s="150"/>
      <c r="T132" s="151"/>
      <c r="AT132" s="146" t="s">
        <v>174</v>
      </c>
      <c r="AU132" s="146" t="s">
        <v>114</v>
      </c>
      <c r="AV132" s="12" t="s">
        <v>114</v>
      </c>
      <c r="AW132" s="12" t="s">
        <v>35</v>
      </c>
      <c r="AX132" s="12" t="s">
        <v>89</v>
      </c>
      <c r="AY132" s="146" t="s">
        <v>164</v>
      </c>
    </row>
    <row r="133" spans="2:65" s="1" customFormat="1" ht="24.2" customHeight="1">
      <c r="B133" s="30"/>
      <c r="C133" s="130" t="s">
        <v>187</v>
      </c>
      <c r="D133" s="131" t="s">
        <v>167</v>
      </c>
      <c r="E133" s="132" t="s">
        <v>2162</v>
      </c>
      <c r="F133" s="133" t="s">
        <v>2163</v>
      </c>
      <c r="G133" s="134" t="s">
        <v>521</v>
      </c>
      <c r="H133" s="135">
        <v>1</v>
      </c>
      <c r="I133" s="136"/>
      <c r="J133" s="137">
        <f>ROUND(I133*H133,2)</f>
        <v>0</v>
      </c>
      <c r="K133" s="133" t="s">
        <v>325</v>
      </c>
      <c r="L133" s="30"/>
      <c r="M133" s="138" t="s">
        <v>1</v>
      </c>
      <c r="N133" s="139" t="s">
        <v>47</v>
      </c>
      <c r="P133" s="140">
        <f>O133*H133</f>
        <v>0</v>
      </c>
      <c r="Q133" s="140">
        <v>1.0000000000000001E-5</v>
      </c>
      <c r="R133" s="140">
        <f>Q133*H133</f>
        <v>1.0000000000000001E-5</v>
      </c>
      <c r="S133" s="140">
        <v>0</v>
      </c>
      <c r="T133" s="141">
        <f>S133*H133</f>
        <v>0</v>
      </c>
      <c r="AR133" s="142" t="s">
        <v>245</v>
      </c>
      <c r="AT133" s="142" t="s">
        <v>167</v>
      </c>
      <c r="AU133" s="142" t="s">
        <v>114</v>
      </c>
      <c r="AY133" s="15" t="s">
        <v>164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114</v>
      </c>
      <c r="BK133" s="143">
        <f>ROUND(I133*H133,2)</f>
        <v>0</v>
      </c>
      <c r="BL133" s="15" t="s">
        <v>245</v>
      </c>
      <c r="BM133" s="142" t="s">
        <v>2164</v>
      </c>
    </row>
    <row r="134" spans="2:65" s="12" customFormat="1" ht="11.25">
      <c r="B134" s="144"/>
      <c r="D134" s="145" t="s">
        <v>174</v>
      </c>
      <c r="E134" s="146" t="s">
        <v>1</v>
      </c>
      <c r="F134" s="147" t="s">
        <v>89</v>
      </c>
      <c r="H134" s="148">
        <v>1</v>
      </c>
      <c r="I134" s="149"/>
      <c r="L134" s="144"/>
      <c r="M134" s="150"/>
      <c r="T134" s="151"/>
      <c r="AT134" s="146" t="s">
        <v>174</v>
      </c>
      <c r="AU134" s="146" t="s">
        <v>114</v>
      </c>
      <c r="AV134" s="12" t="s">
        <v>114</v>
      </c>
      <c r="AW134" s="12" t="s">
        <v>35</v>
      </c>
      <c r="AX134" s="12" t="s">
        <v>89</v>
      </c>
      <c r="AY134" s="146" t="s">
        <v>164</v>
      </c>
    </row>
    <row r="135" spans="2:65" s="11" customFormat="1" ht="22.9" customHeight="1">
      <c r="B135" s="118"/>
      <c r="D135" s="119" t="s">
        <v>80</v>
      </c>
      <c r="E135" s="128" t="s">
        <v>2165</v>
      </c>
      <c r="F135" s="128" t="s">
        <v>2166</v>
      </c>
      <c r="I135" s="121"/>
      <c r="J135" s="129">
        <f>BK135</f>
        <v>0</v>
      </c>
      <c r="L135" s="118"/>
      <c r="M135" s="123"/>
      <c r="P135" s="124">
        <v>0</v>
      </c>
      <c r="R135" s="124">
        <v>0</v>
      </c>
      <c r="T135" s="125">
        <v>0</v>
      </c>
      <c r="AR135" s="119" t="s">
        <v>187</v>
      </c>
      <c r="AT135" s="126" t="s">
        <v>80</v>
      </c>
      <c r="AU135" s="126" t="s">
        <v>89</v>
      </c>
      <c r="AY135" s="119" t="s">
        <v>164</v>
      </c>
      <c r="BK135" s="127">
        <v>0</v>
      </c>
    </row>
    <row r="136" spans="2:65" s="11" customFormat="1" ht="22.9" customHeight="1">
      <c r="B136" s="118"/>
      <c r="D136" s="119" t="s">
        <v>80</v>
      </c>
      <c r="E136" s="128" t="s">
        <v>2167</v>
      </c>
      <c r="F136" s="128" t="s">
        <v>2168</v>
      </c>
      <c r="I136" s="121"/>
      <c r="J136" s="129">
        <f>BK136</f>
        <v>0</v>
      </c>
      <c r="L136" s="118"/>
      <c r="M136" s="123"/>
      <c r="P136" s="124">
        <f>SUM(P137:P140)</f>
        <v>0</v>
      </c>
      <c r="R136" s="124">
        <f>SUM(R137:R140)</f>
        <v>0</v>
      </c>
      <c r="T136" s="125">
        <f>SUM(T137:T140)</f>
        <v>0</v>
      </c>
      <c r="AR136" s="119" t="s">
        <v>187</v>
      </c>
      <c r="AT136" s="126" t="s">
        <v>80</v>
      </c>
      <c r="AU136" s="126" t="s">
        <v>89</v>
      </c>
      <c r="AY136" s="119" t="s">
        <v>164</v>
      </c>
      <c r="BK136" s="127">
        <f>SUM(BK137:BK140)</f>
        <v>0</v>
      </c>
    </row>
    <row r="137" spans="2:65" s="1" customFormat="1" ht="16.5" customHeight="1">
      <c r="B137" s="30"/>
      <c r="C137" s="130" t="s">
        <v>192</v>
      </c>
      <c r="D137" s="131" t="s">
        <v>167</v>
      </c>
      <c r="E137" s="132" t="s">
        <v>2169</v>
      </c>
      <c r="F137" s="133" t="s">
        <v>2170</v>
      </c>
      <c r="G137" s="134" t="s">
        <v>521</v>
      </c>
      <c r="H137" s="135">
        <v>1</v>
      </c>
      <c r="I137" s="136"/>
      <c r="J137" s="137">
        <f>ROUND(I137*H137,2)</f>
        <v>0</v>
      </c>
      <c r="K137" s="133" t="s">
        <v>171</v>
      </c>
      <c r="L137" s="30"/>
      <c r="M137" s="138" t="s">
        <v>1</v>
      </c>
      <c r="N137" s="139" t="s">
        <v>47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2146</v>
      </c>
      <c r="AT137" s="142" t="s">
        <v>167</v>
      </c>
      <c r="AU137" s="142" t="s">
        <v>114</v>
      </c>
      <c r="AY137" s="15" t="s">
        <v>164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114</v>
      </c>
      <c r="BK137" s="143">
        <f>ROUND(I137*H137,2)</f>
        <v>0</v>
      </c>
      <c r="BL137" s="15" t="s">
        <v>2146</v>
      </c>
      <c r="BM137" s="142" t="s">
        <v>2171</v>
      </c>
    </row>
    <row r="138" spans="2:65" s="12" customFormat="1" ht="11.25">
      <c r="B138" s="144"/>
      <c r="D138" s="145" t="s">
        <v>174</v>
      </c>
      <c r="E138" s="146" t="s">
        <v>1</v>
      </c>
      <c r="F138" s="147" t="s">
        <v>2172</v>
      </c>
      <c r="H138" s="148">
        <v>1</v>
      </c>
      <c r="I138" s="149"/>
      <c r="L138" s="144"/>
      <c r="M138" s="150"/>
      <c r="T138" s="151"/>
      <c r="AT138" s="146" t="s">
        <v>174</v>
      </c>
      <c r="AU138" s="146" t="s">
        <v>114</v>
      </c>
      <c r="AV138" s="12" t="s">
        <v>114</v>
      </c>
      <c r="AW138" s="12" t="s">
        <v>35</v>
      </c>
      <c r="AX138" s="12" t="s">
        <v>89</v>
      </c>
      <c r="AY138" s="146" t="s">
        <v>164</v>
      </c>
    </row>
    <row r="139" spans="2:65" s="1" customFormat="1" ht="16.5" customHeight="1">
      <c r="B139" s="30"/>
      <c r="C139" s="130" t="s">
        <v>198</v>
      </c>
      <c r="D139" s="131" t="s">
        <v>167</v>
      </c>
      <c r="E139" s="132" t="s">
        <v>2173</v>
      </c>
      <c r="F139" s="133" t="s">
        <v>2174</v>
      </c>
      <c r="G139" s="134" t="s">
        <v>521</v>
      </c>
      <c r="H139" s="135">
        <v>1</v>
      </c>
      <c r="I139" s="136"/>
      <c r="J139" s="137">
        <f>ROUND(I139*H139,2)</f>
        <v>0</v>
      </c>
      <c r="K139" s="133" t="s">
        <v>325</v>
      </c>
      <c r="L139" s="30"/>
      <c r="M139" s="138" t="s">
        <v>1</v>
      </c>
      <c r="N139" s="13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2146</v>
      </c>
      <c r="AT139" s="142" t="s">
        <v>167</v>
      </c>
      <c r="AU139" s="142" t="s">
        <v>114</v>
      </c>
      <c r="AY139" s="15" t="s">
        <v>164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114</v>
      </c>
      <c r="BK139" s="143">
        <f>ROUND(I139*H139,2)</f>
        <v>0</v>
      </c>
      <c r="BL139" s="15" t="s">
        <v>2146</v>
      </c>
      <c r="BM139" s="142" t="s">
        <v>2175</v>
      </c>
    </row>
    <row r="140" spans="2:65" s="12" customFormat="1" ht="11.25">
      <c r="B140" s="144"/>
      <c r="D140" s="145" t="s">
        <v>174</v>
      </c>
      <c r="E140" s="146" t="s">
        <v>1</v>
      </c>
      <c r="F140" s="147" t="s">
        <v>2176</v>
      </c>
      <c r="H140" s="148">
        <v>1</v>
      </c>
      <c r="I140" s="149"/>
      <c r="L140" s="144"/>
      <c r="M140" s="159"/>
      <c r="N140" s="160"/>
      <c r="O140" s="160"/>
      <c r="P140" s="160"/>
      <c r="Q140" s="160"/>
      <c r="R140" s="160"/>
      <c r="S140" s="160"/>
      <c r="T140" s="161"/>
      <c r="AT140" s="146" t="s">
        <v>174</v>
      </c>
      <c r="AU140" s="146" t="s">
        <v>114</v>
      </c>
      <c r="AV140" s="12" t="s">
        <v>114</v>
      </c>
      <c r="AW140" s="12" t="s">
        <v>35</v>
      </c>
      <c r="AX140" s="12" t="s">
        <v>89</v>
      </c>
      <c r="AY140" s="146" t="s">
        <v>164</v>
      </c>
    </row>
    <row r="141" spans="2:65" s="1" customFormat="1" ht="6.95" customHeight="1"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30"/>
    </row>
  </sheetData>
  <sheetProtection algorithmName="SHA-512" hashValue="/Ru4/sdHkriIf2JHO9fQGGxgYv2/r+Z1Cnqck1A+x7sjsDFi7ewudkjgDC6HR0k/YdeZgjunxLw0+wbzvnZmVQ==" saltValue="aanWyMcrHjBJ2AH9yF7JY9/kTjNYrVpzw5/s6n3Qk2vCP6DBIkTGDi+wSWfD8HXmNmtA+CpPaSoLYaNevZe52Q==" spinCount="100000" sheet="1" objects="1" scenarios="1" formatColumns="0" formatRows="0" autoFilter="0"/>
  <autoFilter ref="C120:K140" xr:uid="{00000000-0009-0000-0000-00000B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M310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123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ROUND(J136,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ROUND((SUM(BE136:BE309)),  2)</f>
        <v>0</v>
      </c>
      <c r="I33" s="90">
        <v>0.21</v>
      </c>
      <c r="J33" s="89">
        <f>ROUND(((SUM(BE136:BE309))*I33),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ROUND((SUM(BF136:BF309)),  2)</f>
        <v>0</v>
      </c>
      <c r="I34" s="90">
        <v>0.12</v>
      </c>
      <c r="J34" s="89">
        <f>ROUND(((SUM(BF136:BF309))*I34),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ROUND((SUM(BG136:BG309)),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ROUND((SUM(BH136:BH309)),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ROUND((SUM(BI136:BI309)),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01 - BOURÁNÍ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0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J136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J137</f>
        <v>0</v>
      </c>
      <c r="L97" s="102"/>
    </row>
    <row r="98" spans="2:12" s="9" customFormat="1" ht="19.899999999999999" customHeight="1">
      <c r="B98" s="106"/>
      <c r="D98" s="107" t="s">
        <v>130</v>
      </c>
      <c r="E98" s="108"/>
      <c r="F98" s="108"/>
      <c r="G98" s="108"/>
      <c r="H98" s="108"/>
      <c r="I98" s="108"/>
      <c r="J98" s="109">
        <f>J138</f>
        <v>0</v>
      </c>
      <c r="L98" s="106"/>
    </row>
    <row r="99" spans="2:12" s="9" customFormat="1" ht="19.899999999999999" customHeight="1">
      <c r="B99" s="106"/>
      <c r="D99" s="107" t="s">
        <v>131</v>
      </c>
      <c r="E99" s="108"/>
      <c r="F99" s="108"/>
      <c r="G99" s="108"/>
      <c r="H99" s="108"/>
      <c r="I99" s="108"/>
      <c r="J99" s="109">
        <f>J192</f>
        <v>0</v>
      </c>
      <c r="L99" s="106"/>
    </row>
    <row r="100" spans="2:12" s="8" customFormat="1" ht="24.95" customHeight="1">
      <c r="B100" s="102"/>
      <c r="D100" s="103" t="s">
        <v>132</v>
      </c>
      <c r="E100" s="104"/>
      <c r="F100" s="104"/>
      <c r="G100" s="104"/>
      <c r="H100" s="104"/>
      <c r="I100" s="104"/>
      <c r="J100" s="105">
        <f>J205</f>
        <v>0</v>
      </c>
      <c r="L100" s="102"/>
    </row>
    <row r="101" spans="2:12" s="9" customFormat="1" ht="19.899999999999999" customHeight="1">
      <c r="B101" s="106"/>
      <c r="D101" s="107" t="s">
        <v>133</v>
      </c>
      <c r="E101" s="108"/>
      <c r="F101" s="108"/>
      <c r="G101" s="108"/>
      <c r="H101" s="108"/>
      <c r="I101" s="108"/>
      <c r="J101" s="109">
        <f>J206</f>
        <v>0</v>
      </c>
      <c r="L101" s="106"/>
    </row>
    <row r="102" spans="2:12" s="9" customFormat="1" ht="19.899999999999999" customHeight="1">
      <c r="B102" s="106"/>
      <c r="D102" s="107" t="s">
        <v>134</v>
      </c>
      <c r="E102" s="108"/>
      <c r="F102" s="108"/>
      <c r="G102" s="108"/>
      <c r="H102" s="108"/>
      <c r="I102" s="108"/>
      <c r="J102" s="109">
        <f>J209</f>
        <v>0</v>
      </c>
      <c r="L102" s="106"/>
    </row>
    <row r="103" spans="2:12" s="9" customFormat="1" ht="19.899999999999999" customHeight="1">
      <c r="B103" s="106"/>
      <c r="D103" s="107" t="s">
        <v>135</v>
      </c>
      <c r="E103" s="108"/>
      <c r="F103" s="108"/>
      <c r="G103" s="108"/>
      <c r="H103" s="108"/>
      <c r="I103" s="108"/>
      <c r="J103" s="109">
        <f>J212</f>
        <v>0</v>
      </c>
      <c r="L103" s="106"/>
    </row>
    <row r="104" spans="2:12" s="9" customFormat="1" ht="19.899999999999999" customHeight="1">
      <c r="B104" s="106"/>
      <c r="D104" s="107" t="s">
        <v>136</v>
      </c>
      <c r="E104" s="108"/>
      <c r="F104" s="108"/>
      <c r="G104" s="108"/>
      <c r="H104" s="108"/>
      <c r="I104" s="108"/>
      <c r="J104" s="109">
        <f>J233</f>
        <v>0</v>
      </c>
      <c r="L104" s="106"/>
    </row>
    <row r="105" spans="2:12" s="9" customFormat="1" ht="19.899999999999999" customHeight="1">
      <c r="B105" s="106"/>
      <c r="D105" s="107" t="s">
        <v>137</v>
      </c>
      <c r="E105" s="108"/>
      <c r="F105" s="108"/>
      <c r="G105" s="108"/>
      <c r="H105" s="108"/>
      <c r="I105" s="108"/>
      <c r="J105" s="109">
        <f>J237</f>
        <v>0</v>
      </c>
      <c r="L105" s="106"/>
    </row>
    <row r="106" spans="2:12" s="9" customFormat="1" ht="19.899999999999999" customHeight="1">
      <c r="B106" s="106"/>
      <c r="D106" s="107" t="s">
        <v>138</v>
      </c>
      <c r="E106" s="108"/>
      <c r="F106" s="108"/>
      <c r="G106" s="108"/>
      <c r="H106" s="108"/>
      <c r="I106" s="108"/>
      <c r="J106" s="109">
        <f>J242</f>
        <v>0</v>
      </c>
      <c r="L106" s="106"/>
    </row>
    <row r="107" spans="2:12" s="9" customFormat="1" ht="19.899999999999999" customHeight="1">
      <c r="B107" s="106"/>
      <c r="D107" s="107" t="s">
        <v>139</v>
      </c>
      <c r="E107" s="108"/>
      <c r="F107" s="108"/>
      <c r="G107" s="108"/>
      <c r="H107" s="108"/>
      <c r="I107" s="108"/>
      <c r="J107" s="109">
        <f>J247</f>
        <v>0</v>
      </c>
      <c r="L107" s="106"/>
    </row>
    <row r="108" spans="2:12" s="9" customFormat="1" ht="19.899999999999999" customHeight="1">
      <c r="B108" s="106"/>
      <c r="D108" s="107" t="s">
        <v>140</v>
      </c>
      <c r="E108" s="108"/>
      <c r="F108" s="108"/>
      <c r="G108" s="108"/>
      <c r="H108" s="108"/>
      <c r="I108" s="108"/>
      <c r="J108" s="109">
        <f>J254</f>
        <v>0</v>
      </c>
      <c r="L108" s="106"/>
    </row>
    <row r="109" spans="2:12" s="9" customFormat="1" ht="19.899999999999999" customHeight="1">
      <c r="B109" s="106"/>
      <c r="D109" s="107" t="s">
        <v>141</v>
      </c>
      <c r="E109" s="108"/>
      <c r="F109" s="108"/>
      <c r="G109" s="108"/>
      <c r="H109" s="108"/>
      <c r="I109" s="108"/>
      <c r="J109" s="109">
        <f>J263</f>
        <v>0</v>
      </c>
      <c r="L109" s="106"/>
    </row>
    <row r="110" spans="2:12" s="9" customFormat="1" ht="19.899999999999999" customHeight="1">
      <c r="B110" s="106"/>
      <c r="D110" s="107" t="s">
        <v>142</v>
      </c>
      <c r="E110" s="108"/>
      <c r="F110" s="108"/>
      <c r="G110" s="108"/>
      <c r="H110" s="108"/>
      <c r="I110" s="108"/>
      <c r="J110" s="109">
        <f>J274</f>
        <v>0</v>
      </c>
      <c r="L110" s="106"/>
    </row>
    <row r="111" spans="2:12" s="9" customFormat="1" ht="19.899999999999999" customHeight="1">
      <c r="B111" s="106"/>
      <c r="D111" s="107" t="s">
        <v>143</v>
      </c>
      <c r="E111" s="108"/>
      <c r="F111" s="108"/>
      <c r="G111" s="108"/>
      <c r="H111" s="108"/>
      <c r="I111" s="108"/>
      <c r="J111" s="109">
        <f>J277</f>
        <v>0</v>
      </c>
      <c r="L111" s="106"/>
    </row>
    <row r="112" spans="2:12" s="9" customFormat="1" ht="19.899999999999999" customHeight="1">
      <c r="B112" s="106"/>
      <c r="D112" s="107" t="s">
        <v>144</v>
      </c>
      <c r="E112" s="108"/>
      <c r="F112" s="108"/>
      <c r="G112" s="108"/>
      <c r="H112" s="108"/>
      <c r="I112" s="108"/>
      <c r="J112" s="109">
        <f>J290</f>
        <v>0</v>
      </c>
      <c r="L112" s="106"/>
    </row>
    <row r="113" spans="2:12" s="9" customFormat="1" ht="19.899999999999999" customHeight="1">
      <c r="B113" s="106"/>
      <c r="D113" s="107" t="s">
        <v>145</v>
      </c>
      <c r="E113" s="108"/>
      <c r="F113" s="108"/>
      <c r="G113" s="108"/>
      <c r="H113" s="108"/>
      <c r="I113" s="108"/>
      <c r="J113" s="109">
        <f>J293</f>
        <v>0</v>
      </c>
      <c r="L113" s="106"/>
    </row>
    <row r="114" spans="2:12" s="9" customFormat="1" ht="19.899999999999999" customHeight="1">
      <c r="B114" s="106"/>
      <c r="D114" s="107" t="s">
        <v>146</v>
      </c>
      <c r="E114" s="108"/>
      <c r="F114" s="108"/>
      <c r="G114" s="108"/>
      <c r="H114" s="108"/>
      <c r="I114" s="108"/>
      <c r="J114" s="109">
        <f>J296</f>
        <v>0</v>
      </c>
      <c r="L114" s="106"/>
    </row>
    <row r="115" spans="2:12" s="9" customFormat="1" ht="19.899999999999999" customHeight="1">
      <c r="B115" s="106"/>
      <c r="D115" s="107" t="s">
        <v>147</v>
      </c>
      <c r="E115" s="108"/>
      <c r="F115" s="108"/>
      <c r="G115" s="108"/>
      <c r="H115" s="108"/>
      <c r="I115" s="108"/>
      <c r="J115" s="109">
        <f>J299</f>
        <v>0</v>
      </c>
      <c r="L115" s="106"/>
    </row>
    <row r="116" spans="2:12" s="9" customFormat="1" ht="19.899999999999999" customHeight="1">
      <c r="B116" s="106"/>
      <c r="D116" s="107" t="s">
        <v>148</v>
      </c>
      <c r="E116" s="108"/>
      <c r="F116" s="108"/>
      <c r="G116" s="108"/>
      <c r="H116" s="108"/>
      <c r="I116" s="108"/>
      <c r="J116" s="109">
        <f>J307</f>
        <v>0</v>
      </c>
      <c r="L116" s="106"/>
    </row>
    <row r="117" spans="2:12" s="1" customFormat="1" ht="21.75" customHeight="1">
      <c r="B117" s="30"/>
      <c r="L117" s="30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30"/>
    </row>
    <row r="122" spans="2:12" s="1" customFormat="1" ht="6.95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0"/>
    </row>
    <row r="123" spans="2:12" s="1" customFormat="1" ht="24.95" customHeight="1">
      <c r="B123" s="30"/>
      <c r="C123" s="19" t="s">
        <v>149</v>
      </c>
      <c r="L123" s="30"/>
    </row>
    <row r="124" spans="2:12" s="1" customFormat="1" ht="6.95" customHeight="1">
      <c r="B124" s="30"/>
      <c r="L124" s="30"/>
    </row>
    <row r="125" spans="2:12" s="1" customFormat="1" ht="12" customHeight="1">
      <c r="B125" s="30"/>
      <c r="C125" s="25" t="s">
        <v>16</v>
      </c>
      <c r="L125" s="30"/>
    </row>
    <row r="126" spans="2:12" s="1" customFormat="1" ht="16.5" customHeight="1">
      <c r="B126" s="30"/>
      <c r="E126" s="217" t="str">
        <f>E7</f>
        <v>CERMNA-462</v>
      </c>
      <c r="F126" s="218"/>
      <c r="G126" s="218"/>
      <c r="H126" s="218"/>
      <c r="L126" s="30"/>
    </row>
    <row r="127" spans="2:12" s="1" customFormat="1" ht="12" customHeight="1">
      <c r="B127" s="30"/>
      <c r="C127" s="25" t="s">
        <v>122</v>
      </c>
      <c r="L127" s="30"/>
    </row>
    <row r="128" spans="2:12" s="1" customFormat="1" ht="16.5" customHeight="1">
      <c r="B128" s="30"/>
      <c r="E128" s="183" t="str">
        <f>E9</f>
        <v>01 - BOURÁNÍ</v>
      </c>
      <c r="F128" s="219"/>
      <c r="G128" s="219"/>
      <c r="H128" s="219"/>
      <c r="L128" s="30"/>
    </row>
    <row r="129" spans="2:65" s="1" customFormat="1" ht="6.95" customHeight="1">
      <c r="B129" s="30"/>
      <c r="L129" s="30"/>
    </row>
    <row r="130" spans="2:65" s="1" customFormat="1" ht="12" customHeight="1">
      <c r="B130" s="30"/>
      <c r="C130" s="25" t="s">
        <v>21</v>
      </c>
      <c r="F130" s="23" t="str">
        <f>F12</f>
        <v>Dolní Čermná</v>
      </c>
      <c r="I130" s="25" t="s">
        <v>23</v>
      </c>
      <c r="J130" s="50" t="str">
        <f>IF(J12="","",J12)</f>
        <v>27. 3. 2025</v>
      </c>
      <c r="L130" s="30"/>
    </row>
    <row r="131" spans="2:65" s="1" customFormat="1" ht="6.95" customHeight="1">
      <c r="B131" s="30"/>
      <c r="L131" s="30"/>
    </row>
    <row r="132" spans="2:65" s="1" customFormat="1" ht="15.2" customHeight="1">
      <c r="B132" s="30"/>
      <c r="C132" s="25" t="s">
        <v>25</v>
      </c>
      <c r="F132" s="23" t="str">
        <f>E15</f>
        <v>Dětský domov Dolní Čermná</v>
      </c>
      <c r="I132" s="25" t="s">
        <v>32</v>
      </c>
      <c r="J132" s="28" t="str">
        <f>E21</f>
        <v>vs-studio s.r.o.</v>
      </c>
      <c r="L132" s="30"/>
    </row>
    <row r="133" spans="2:65" s="1" customFormat="1" ht="15.2" customHeight="1">
      <c r="B133" s="30"/>
      <c r="C133" s="25" t="s">
        <v>30</v>
      </c>
      <c r="F133" s="23" t="str">
        <f>IF(E18="","",E18)</f>
        <v>Vyplň údaj</v>
      </c>
      <c r="I133" s="25" t="s">
        <v>36</v>
      </c>
      <c r="J133" s="28" t="str">
        <f>E24</f>
        <v>Jaroslav Klíma</v>
      </c>
      <c r="L133" s="30"/>
    </row>
    <row r="134" spans="2:65" s="1" customFormat="1" ht="10.35" customHeight="1">
      <c r="B134" s="30"/>
      <c r="L134" s="30"/>
    </row>
    <row r="135" spans="2:65" s="10" customFormat="1" ht="29.25" customHeight="1">
      <c r="B135" s="110"/>
      <c r="C135" s="111" t="s">
        <v>150</v>
      </c>
      <c r="D135" s="112" t="s">
        <v>66</v>
      </c>
      <c r="E135" s="112" t="s">
        <v>62</v>
      </c>
      <c r="F135" s="112" t="s">
        <v>63</v>
      </c>
      <c r="G135" s="112" t="s">
        <v>151</v>
      </c>
      <c r="H135" s="112" t="s">
        <v>152</v>
      </c>
      <c r="I135" s="112" t="s">
        <v>153</v>
      </c>
      <c r="J135" s="112" t="s">
        <v>126</v>
      </c>
      <c r="K135" s="113" t="s">
        <v>154</v>
      </c>
      <c r="L135" s="110"/>
      <c r="M135" s="57" t="s">
        <v>1</v>
      </c>
      <c r="N135" s="58" t="s">
        <v>45</v>
      </c>
      <c r="O135" s="58" t="s">
        <v>155</v>
      </c>
      <c r="P135" s="58" t="s">
        <v>156</v>
      </c>
      <c r="Q135" s="58" t="s">
        <v>157</v>
      </c>
      <c r="R135" s="58" t="s">
        <v>158</v>
      </c>
      <c r="S135" s="58" t="s">
        <v>159</v>
      </c>
      <c r="T135" s="59" t="s">
        <v>160</v>
      </c>
    </row>
    <row r="136" spans="2:65" s="1" customFormat="1" ht="22.9" customHeight="1">
      <c r="B136" s="30"/>
      <c r="C136" s="62" t="s">
        <v>161</v>
      </c>
      <c r="J136" s="114">
        <f>BK136</f>
        <v>0</v>
      </c>
      <c r="L136" s="30"/>
      <c r="M136" s="60"/>
      <c r="N136" s="51"/>
      <c r="O136" s="51"/>
      <c r="P136" s="115">
        <f>P137+P205</f>
        <v>0</v>
      </c>
      <c r="Q136" s="51"/>
      <c r="R136" s="115">
        <f>R137+R205</f>
        <v>0.50146899999999994</v>
      </c>
      <c r="S136" s="51"/>
      <c r="T136" s="116">
        <f>T137+T205</f>
        <v>82.018451069999998</v>
      </c>
      <c r="AT136" s="15" t="s">
        <v>80</v>
      </c>
      <c r="AU136" s="15" t="s">
        <v>128</v>
      </c>
      <c r="BK136" s="117">
        <f>BK137+BK205</f>
        <v>0</v>
      </c>
    </row>
    <row r="137" spans="2:65" s="11" customFormat="1" ht="25.9" customHeight="1">
      <c r="B137" s="118"/>
      <c r="D137" s="119" t="s">
        <v>80</v>
      </c>
      <c r="E137" s="120" t="s">
        <v>162</v>
      </c>
      <c r="F137" s="120" t="s">
        <v>163</v>
      </c>
      <c r="I137" s="121"/>
      <c r="J137" s="122">
        <f>BK137</f>
        <v>0</v>
      </c>
      <c r="L137" s="118"/>
      <c r="M137" s="123"/>
      <c r="P137" s="124">
        <f>P138+P192</f>
        <v>0</v>
      </c>
      <c r="R137" s="124">
        <f>R138+R192</f>
        <v>0</v>
      </c>
      <c r="T137" s="125">
        <f>T138+T192</f>
        <v>59.240853000000001</v>
      </c>
      <c r="AR137" s="119" t="s">
        <v>89</v>
      </c>
      <c r="AT137" s="126" t="s">
        <v>80</v>
      </c>
      <c r="AU137" s="126" t="s">
        <v>81</v>
      </c>
      <c r="AY137" s="119" t="s">
        <v>164</v>
      </c>
      <c r="BK137" s="127">
        <f>BK138+BK192</f>
        <v>0</v>
      </c>
    </row>
    <row r="138" spans="2:65" s="11" customFormat="1" ht="22.9" customHeight="1">
      <c r="B138" s="118"/>
      <c r="D138" s="119" t="s">
        <v>80</v>
      </c>
      <c r="E138" s="128" t="s">
        <v>165</v>
      </c>
      <c r="F138" s="128" t="s">
        <v>166</v>
      </c>
      <c r="I138" s="121"/>
      <c r="J138" s="129">
        <f>BK138</f>
        <v>0</v>
      </c>
      <c r="L138" s="118"/>
      <c r="M138" s="123"/>
      <c r="P138" s="124">
        <f>SUM(P139:P191)</f>
        <v>0</v>
      </c>
      <c r="R138" s="124">
        <f>SUM(R139:R191)</f>
        <v>0</v>
      </c>
      <c r="T138" s="125">
        <f>SUM(T139:T191)</f>
        <v>59.240853000000001</v>
      </c>
      <c r="AR138" s="119" t="s">
        <v>89</v>
      </c>
      <c r="AT138" s="126" t="s">
        <v>80</v>
      </c>
      <c r="AU138" s="126" t="s">
        <v>89</v>
      </c>
      <c r="AY138" s="119" t="s">
        <v>164</v>
      </c>
      <c r="BK138" s="127">
        <f>SUM(BK139:BK191)</f>
        <v>0</v>
      </c>
    </row>
    <row r="139" spans="2:65" s="1" customFormat="1" ht="21.75" customHeight="1">
      <c r="B139" s="30"/>
      <c r="C139" s="130" t="s">
        <v>89</v>
      </c>
      <c r="D139" s="131" t="s">
        <v>167</v>
      </c>
      <c r="E139" s="132" t="s">
        <v>168</v>
      </c>
      <c r="F139" s="133" t="s">
        <v>169</v>
      </c>
      <c r="G139" s="134" t="s">
        <v>170</v>
      </c>
      <c r="H139" s="135">
        <v>200</v>
      </c>
      <c r="I139" s="136"/>
      <c r="J139" s="137">
        <f>ROUND(I139*H139,2)</f>
        <v>0</v>
      </c>
      <c r="K139" s="133" t="s">
        <v>171</v>
      </c>
      <c r="L139" s="30"/>
      <c r="M139" s="138" t="s">
        <v>1</v>
      </c>
      <c r="N139" s="13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172</v>
      </c>
      <c r="AT139" s="142" t="s">
        <v>167</v>
      </c>
      <c r="AU139" s="142" t="s">
        <v>114</v>
      </c>
      <c r="AY139" s="15" t="s">
        <v>164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114</v>
      </c>
      <c r="BK139" s="143">
        <f>ROUND(I139*H139,2)</f>
        <v>0</v>
      </c>
      <c r="BL139" s="15" t="s">
        <v>172</v>
      </c>
      <c r="BM139" s="142" t="s">
        <v>173</v>
      </c>
    </row>
    <row r="140" spans="2:65" s="12" customFormat="1" ht="11.25">
      <c r="B140" s="144"/>
      <c r="D140" s="145" t="s">
        <v>174</v>
      </c>
      <c r="E140" s="146" t="s">
        <v>1</v>
      </c>
      <c r="F140" s="147" t="s">
        <v>175</v>
      </c>
      <c r="H140" s="148">
        <v>200</v>
      </c>
      <c r="I140" s="149"/>
      <c r="L140" s="144"/>
      <c r="M140" s="150"/>
      <c r="T140" s="151"/>
      <c r="AT140" s="146" t="s">
        <v>174</v>
      </c>
      <c r="AU140" s="146" t="s">
        <v>114</v>
      </c>
      <c r="AV140" s="12" t="s">
        <v>114</v>
      </c>
      <c r="AW140" s="12" t="s">
        <v>35</v>
      </c>
      <c r="AX140" s="12" t="s">
        <v>89</v>
      </c>
      <c r="AY140" s="146" t="s">
        <v>164</v>
      </c>
    </row>
    <row r="141" spans="2:65" s="1" customFormat="1" ht="24.2" customHeight="1">
      <c r="B141" s="30"/>
      <c r="C141" s="130" t="s">
        <v>114</v>
      </c>
      <c r="D141" s="131" t="s">
        <v>167</v>
      </c>
      <c r="E141" s="132" t="s">
        <v>176</v>
      </c>
      <c r="F141" s="133" t="s">
        <v>177</v>
      </c>
      <c r="G141" s="134" t="s">
        <v>170</v>
      </c>
      <c r="H141" s="135">
        <v>6000</v>
      </c>
      <c r="I141" s="136"/>
      <c r="J141" s="137">
        <f>ROUND(I141*H141,2)</f>
        <v>0</v>
      </c>
      <c r="K141" s="133" t="s">
        <v>171</v>
      </c>
      <c r="L141" s="30"/>
      <c r="M141" s="138" t="s">
        <v>1</v>
      </c>
      <c r="N141" s="139" t="s">
        <v>47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172</v>
      </c>
      <c r="AT141" s="142" t="s">
        <v>167</v>
      </c>
      <c r="AU141" s="142" t="s">
        <v>114</v>
      </c>
      <c r="AY141" s="15" t="s">
        <v>164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114</v>
      </c>
      <c r="BK141" s="143">
        <f>ROUND(I141*H141,2)</f>
        <v>0</v>
      </c>
      <c r="BL141" s="15" t="s">
        <v>172</v>
      </c>
      <c r="BM141" s="142" t="s">
        <v>178</v>
      </c>
    </row>
    <row r="142" spans="2:65" s="12" customFormat="1" ht="11.25">
      <c r="B142" s="144"/>
      <c r="D142" s="145" t="s">
        <v>174</v>
      </c>
      <c r="E142" s="146" t="s">
        <v>1</v>
      </c>
      <c r="F142" s="147" t="s">
        <v>179</v>
      </c>
      <c r="H142" s="148">
        <v>6000</v>
      </c>
      <c r="I142" s="149"/>
      <c r="L142" s="144"/>
      <c r="M142" s="150"/>
      <c r="T142" s="151"/>
      <c r="AT142" s="146" t="s">
        <v>174</v>
      </c>
      <c r="AU142" s="146" t="s">
        <v>114</v>
      </c>
      <c r="AV142" s="12" t="s">
        <v>114</v>
      </c>
      <c r="AW142" s="12" t="s">
        <v>35</v>
      </c>
      <c r="AX142" s="12" t="s">
        <v>89</v>
      </c>
      <c r="AY142" s="146" t="s">
        <v>164</v>
      </c>
    </row>
    <row r="143" spans="2:65" s="1" customFormat="1" ht="16.5" customHeight="1">
      <c r="B143" s="30"/>
      <c r="C143" s="130" t="s">
        <v>180</v>
      </c>
      <c r="D143" s="131" t="s">
        <v>167</v>
      </c>
      <c r="E143" s="132" t="s">
        <v>181</v>
      </c>
      <c r="F143" s="133" t="s">
        <v>182</v>
      </c>
      <c r="G143" s="134" t="s">
        <v>170</v>
      </c>
      <c r="H143" s="135">
        <v>200</v>
      </c>
      <c r="I143" s="136"/>
      <c r="J143" s="137">
        <f>ROUND(I143*H143,2)</f>
        <v>0</v>
      </c>
      <c r="K143" s="133" t="s">
        <v>171</v>
      </c>
      <c r="L143" s="30"/>
      <c r="M143" s="138" t="s">
        <v>1</v>
      </c>
      <c r="N143" s="139" t="s">
        <v>47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172</v>
      </c>
      <c r="AT143" s="142" t="s">
        <v>167</v>
      </c>
      <c r="AU143" s="142" t="s">
        <v>114</v>
      </c>
      <c r="AY143" s="15" t="s">
        <v>164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114</v>
      </c>
      <c r="BK143" s="143">
        <f>ROUND(I143*H143,2)</f>
        <v>0</v>
      </c>
      <c r="BL143" s="15" t="s">
        <v>172</v>
      </c>
      <c r="BM143" s="142" t="s">
        <v>183</v>
      </c>
    </row>
    <row r="144" spans="2:65" s="12" customFormat="1" ht="11.25">
      <c r="B144" s="144"/>
      <c r="D144" s="145" t="s">
        <v>174</v>
      </c>
      <c r="E144" s="146" t="s">
        <v>1</v>
      </c>
      <c r="F144" s="147" t="s">
        <v>175</v>
      </c>
      <c r="H144" s="148">
        <v>200</v>
      </c>
      <c r="I144" s="149"/>
      <c r="L144" s="144"/>
      <c r="M144" s="150"/>
      <c r="T144" s="151"/>
      <c r="AT144" s="146" t="s">
        <v>174</v>
      </c>
      <c r="AU144" s="146" t="s">
        <v>114</v>
      </c>
      <c r="AV144" s="12" t="s">
        <v>114</v>
      </c>
      <c r="AW144" s="12" t="s">
        <v>35</v>
      </c>
      <c r="AX144" s="12" t="s">
        <v>89</v>
      </c>
      <c r="AY144" s="146" t="s">
        <v>164</v>
      </c>
    </row>
    <row r="145" spans="2:65" s="1" customFormat="1" ht="16.5" customHeight="1">
      <c r="B145" s="30"/>
      <c r="C145" s="130" t="s">
        <v>172</v>
      </c>
      <c r="D145" s="131" t="s">
        <v>167</v>
      </c>
      <c r="E145" s="132" t="s">
        <v>184</v>
      </c>
      <c r="F145" s="133" t="s">
        <v>185</v>
      </c>
      <c r="G145" s="134" t="s">
        <v>170</v>
      </c>
      <c r="H145" s="135">
        <v>6000</v>
      </c>
      <c r="I145" s="136"/>
      <c r="J145" s="137">
        <f>ROUND(I145*H145,2)</f>
        <v>0</v>
      </c>
      <c r="K145" s="133" t="s">
        <v>171</v>
      </c>
      <c r="L145" s="30"/>
      <c r="M145" s="138" t="s">
        <v>1</v>
      </c>
      <c r="N145" s="139" t="s">
        <v>47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172</v>
      </c>
      <c r="AT145" s="142" t="s">
        <v>167</v>
      </c>
      <c r="AU145" s="142" t="s">
        <v>114</v>
      </c>
      <c r="AY145" s="15" t="s">
        <v>164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114</v>
      </c>
      <c r="BK145" s="143">
        <f>ROUND(I145*H145,2)</f>
        <v>0</v>
      </c>
      <c r="BL145" s="15" t="s">
        <v>172</v>
      </c>
      <c r="BM145" s="142" t="s">
        <v>186</v>
      </c>
    </row>
    <row r="146" spans="2:65" s="12" customFormat="1" ht="11.25">
      <c r="B146" s="144"/>
      <c r="D146" s="145" t="s">
        <v>174</v>
      </c>
      <c r="E146" s="146" t="s">
        <v>1</v>
      </c>
      <c r="F146" s="147" t="s">
        <v>179</v>
      </c>
      <c r="H146" s="148">
        <v>6000</v>
      </c>
      <c r="I146" s="149"/>
      <c r="L146" s="144"/>
      <c r="M146" s="150"/>
      <c r="T146" s="151"/>
      <c r="AT146" s="146" t="s">
        <v>174</v>
      </c>
      <c r="AU146" s="146" t="s">
        <v>114</v>
      </c>
      <c r="AV146" s="12" t="s">
        <v>114</v>
      </c>
      <c r="AW146" s="12" t="s">
        <v>35</v>
      </c>
      <c r="AX146" s="12" t="s">
        <v>89</v>
      </c>
      <c r="AY146" s="146" t="s">
        <v>164</v>
      </c>
    </row>
    <row r="147" spans="2:65" s="1" customFormat="1" ht="21.75" customHeight="1">
      <c r="B147" s="30"/>
      <c r="C147" s="130" t="s">
        <v>187</v>
      </c>
      <c r="D147" s="131" t="s">
        <v>167</v>
      </c>
      <c r="E147" s="132" t="s">
        <v>188</v>
      </c>
      <c r="F147" s="133" t="s">
        <v>189</v>
      </c>
      <c r="G147" s="134" t="s">
        <v>170</v>
      </c>
      <c r="H147" s="135">
        <v>660</v>
      </c>
      <c r="I147" s="136"/>
      <c r="J147" s="137">
        <f>ROUND(I147*H147,2)</f>
        <v>0</v>
      </c>
      <c r="K147" s="133" t="s">
        <v>171</v>
      </c>
      <c r="L147" s="30"/>
      <c r="M147" s="138" t="s">
        <v>1</v>
      </c>
      <c r="N147" s="13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172</v>
      </c>
      <c r="AT147" s="142" t="s">
        <v>167</v>
      </c>
      <c r="AU147" s="142" t="s">
        <v>114</v>
      </c>
      <c r="AY147" s="15" t="s">
        <v>164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114</v>
      </c>
      <c r="BK147" s="143">
        <f>ROUND(I147*H147,2)</f>
        <v>0</v>
      </c>
      <c r="BL147" s="15" t="s">
        <v>172</v>
      </c>
      <c r="BM147" s="142" t="s">
        <v>190</v>
      </c>
    </row>
    <row r="148" spans="2:65" s="12" customFormat="1" ht="11.25">
      <c r="B148" s="144"/>
      <c r="D148" s="145" t="s">
        <v>174</v>
      </c>
      <c r="E148" s="146" t="s">
        <v>1</v>
      </c>
      <c r="F148" s="147" t="s">
        <v>191</v>
      </c>
      <c r="H148" s="148">
        <v>660</v>
      </c>
      <c r="I148" s="149"/>
      <c r="L148" s="144"/>
      <c r="M148" s="150"/>
      <c r="T148" s="151"/>
      <c r="AT148" s="146" t="s">
        <v>174</v>
      </c>
      <c r="AU148" s="146" t="s">
        <v>114</v>
      </c>
      <c r="AV148" s="12" t="s">
        <v>114</v>
      </c>
      <c r="AW148" s="12" t="s">
        <v>35</v>
      </c>
      <c r="AX148" s="12" t="s">
        <v>89</v>
      </c>
      <c r="AY148" s="146" t="s">
        <v>164</v>
      </c>
    </row>
    <row r="149" spans="2:65" s="1" customFormat="1" ht="16.5" customHeight="1">
      <c r="B149" s="30"/>
      <c r="C149" s="130" t="s">
        <v>192</v>
      </c>
      <c r="D149" s="131" t="s">
        <v>167</v>
      </c>
      <c r="E149" s="132" t="s">
        <v>193</v>
      </c>
      <c r="F149" s="133" t="s">
        <v>194</v>
      </c>
      <c r="G149" s="134" t="s">
        <v>195</v>
      </c>
      <c r="H149" s="135">
        <v>10.8</v>
      </c>
      <c r="I149" s="136"/>
      <c r="J149" s="137">
        <f>ROUND(I149*H149,2)</f>
        <v>0</v>
      </c>
      <c r="K149" s="133" t="s">
        <v>171</v>
      </c>
      <c r="L149" s="30"/>
      <c r="M149" s="138" t="s">
        <v>1</v>
      </c>
      <c r="N149" s="139" t="s">
        <v>47</v>
      </c>
      <c r="P149" s="140">
        <f>O149*H149</f>
        <v>0</v>
      </c>
      <c r="Q149" s="140">
        <v>0</v>
      </c>
      <c r="R149" s="140">
        <f>Q149*H149</f>
        <v>0</v>
      </c>
      <c r="S149" s="140">
        <v>2</v>
      </c>
      <c r="T149" s="141">
        <f>S149*H149</f>
        <v>21.6</v>
      </c>
      <c r="AR149" s="142" t="s">
        <v>172</v>
      </c>
      <c r="AT149" s="142" t="s">
        <v>167</v>
      </c>
      <c r="AU149" s="142" t="s">
        <v>114</v>
      </c>
      <c r="AY149" s="15" t="s">
        <v>164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114</v>
      </c>
      <c r="BK149" s="143">
        <f>ROUND(I149*H149,2)</f>
        <v>0</v>
      </c>
      <c r="BL149" s="15" t="s">
        <v>172</v>
      </c>
      <c r="BM149" s="142" t="s">
        <v>196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197</v>
      </c>
      <c r="H150" s="148">
        <v>10.8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89</v>
      </c>
      <c r="AY150" s="146" t="s">
        <v>164</v>
      </c>
    </row>
    <row r="151" spans="2:65" s="1" customFormat="1" ht="16.5" customHeight="1">
      <c r="B151" s="30"/>
      <c r="C151" s="130" t="s">
        <v>198</v>
      </c>
      <c r="D151" s="131" t="s">
        <v>167</v>
      </c>
      <c r="E151" s="132" t="s">
        <v>199</v>
      </c>
      <c r="F151" s="133" t="s">
        <v>200</v>
      </c>
      <c r="G151" s="134" t="s">
        <v>170</v>
      </c>
      <c r="H151" s="135">
        <v>2.77</v>
      </c>
      <c r="I151" s="136"/>
      <c r="J151" s="137">
        <f>ROUND(I151*H151,2)</f>
        <v>0</v>
      </c>
      <c r="K151" s="133" t="s">
        <v>171</v>
      </c>
      <c r="L151" s="30"/>
      <c r="M151" s="138" t="s">
        <v>1</v>
      </c>
      <c r="N151" s="139" t="s">
        <v>47</v>
      </c>
      <c r="P151" s="140">
        <f>O151*H151</f>
        <v>0</v>
      </c>
      <c r="Q151" s="140">
        <v>0</v>
      </c>
      <c r="R151" s="140">
        <f>Q151*H151</f>
        <v>0</v>
      </c>
      <c r="S151" s="140">
        <v>0.308</v>
      </c>
      <c r="T151" s="141">
        <f>S151*H151</f>
        <v>0.85316000000000003</v>
      </c>
      <c r="AR151" s="142" t="s">
        <v>172</v>
      </c>
      <c r="AT151" s="142" t="s">
        <v>167</v>
      </c>
      <c r="AU151" s="142" t="s">
        <v>114</v>
      </c>
      <c r="AY151" s="15" t="s">
        <v>164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114</v>
      </c>
      <c r="BK151" s="143">
        <f>ROUND(I151*H151,2)</f>
        <v>0</v>
      </c>
      <c r="BL151" s="15" t="s">
        <v>172</v>
      </c>
      <c r="BM151" s="142" t="s">
        <v>201</v>
      </c>
    </row>
    <row r="152" spans="2:65" s="12" customFormat="1" ht="11.25">
      <c r="B152" s="144"/>
      <c r="D152" s="145" t="s">
        <v>174</v>
      </c>
      <c r="E152" s="146" t="s">
        <v>1</v>
      </c>
      <c r="F152" s="147" t="s">
        <v>202</v>
      </c>
      <c r="H152" s="148">
        <v>2.77</v>
      </c>
      <c r="I152" s="149"/>
      <c r="L152" s="144"/>
      <c r="M152" s="150"/>
      <c r="T152" s="151"/>
      <c r="AT152" s="146" t="s">
        <v>174</v>
      </c>
      <c r="AU152" s="146" t="s">
        <v>114</v>
      </c>
      <c r="AV152" s="12" t="s">
        <v>114</v>
      </c>
      <c r="AW152" s="12" t="s">
        <v>35</v>
      </c>
      <c r="AX152" s="12" t="s">
        <v>89</v>
      </c>
      <c r="AY152" s="146" t="s">
        <v>164</v>
      </c>
    </row>
    <row r="153" spans="2:65" s="1" customFormat="1" ht="16.5" customHeight="1">
      <c r="B153" s="30"/>
      <c r="C153" s="130" t="s">
        <v>203</v>
      </c>
      <c r="D153" s="131" t="s">
        <v>167</v>
      </c>
      <c r="E153" s="132" t="s">
        <v>204</v>
      </c>
      <c r="F153" s="133" t="s">
        <v>205</v>
      </c>
      <c r="G153" s="134" t="s">
        <v>170</v>
      </c>
      <c r="H153" s="135">
        <v>3.76</v>
      </c>
      <c r="I153" s="136"/>
      <c r="J153" s="137">
        <f>ROUND(I153*H153,2)</f>
        <v>0</v>
      </c>
      <c r="K153" s="133" t="s">
        <v>171</v>
      </c>
      <c r="L153" s="30"/>
      <c r="M153" s="138" t="s">
        <v>1</v>
      </c>
      <c r="N153" s="139" t="s">
        <v>47</v>
      </c>
      <c r="P153" s="140">
        <f>O153*H153</f>
        <v>0</v>
      </c>
      <c r="Q153" s="140">
        <v>0</v>
      </c>
      <c r="R153" s="140">
        <f>Q153*H153</f>
        <v>0</v>
      </c>
      <c r="S153" s="140">
        <v>0.1</v>
      </c>
      <c r="T153" s="141">
        <f>S153*H153</f>
        <v>0.376</v>
      </c>
      <c r="AR153" s="142" t="s">
        <v>172</v>
      </c>
      <c r="AT153" s="142" t="s">
        <v>167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172</v>
      </c>
      <c r="BM153" s="142" t="s">
        <v>206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207</v>
      </c>
      <c r="H154" s="148">
        <v>3.76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89</v>
      </c>
      <c r="AY154" s="146" t="s">
        <v>164</v>
      </c>
    </row>
    <row r="155" spans="2:65" s="1" customFormat="1" ht="21.75" customHeight="1">
      <c r="B155" s="30"/>
      <c r="C155" s="130" t="s">
        <v>165</v>
      </c>
      <c r="D155" s="131" t="s">
        <v>167</v>
      </c>
      <c r="E155" s="132" t="s">
        <v>208</v>
      </c>
      <c r="F155" s="133" t="s">
        <v>209</v>
      </c>
      <c r="G155" s="134" t="s">
        <v>195</v>
      </c>
      <c r="H155" s="135">
        <v>10.08</v>
      </c>
      <c r="I155" s="136"/>
      <c r="J155" s="137">
        <f>ROUND(I155*H155,2)</f>
        <v>0</v>
      </c>
      <c r="K155" s="133" t="s">
        <v>171</v>
      </c>
      <c r="L155" s="30"/>
      <c r="M155" s="138" t="s">
        <v>1</v>
      </c>
      <c r="N155" s="139" t="s">
        <v>47</v>
      </c>
      <c r="P155" s="140">
        <f>O155*H155</f>
        <v>0</v>
      </c>
      <c r="Q155" s="140">
        <v>0</v>
      </c>
      <c r="R155" s="140">
        <f>Q155*H155</f>
        <v>0</v>
      </c>
      <c r="S155" s="140">
        <v>2.2000000000000002</v>
      </c>
      <c r="T155" s="141">
        <f>S155*H155</f>
        <v>22.176000000000002</v>
      </c>
      <c r="AR155" s="142" t="s">
        <v>172</v>
      </c>
      <c r="AT155" s="142" t="s">
        <v>167</v>
      </c>
      <c r="AU155" s="142" t="s">
        <v>114</v>
      </c>
      <c r="AY155" s="15" t="s">
        <v>164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114</v>
      </c>
      <c r="BK155" s="143">
        <f>ROUND(I155*H155,2)</f>
        <v>0</v>
      </c>
      <c r="BL155" s="15" t="s">
        <v>172</v>
      </c>
      <c r="BM155" s="142" t="s">
        <v>210</v>
      </c>
    </row>
    <row r="156" spans="2:65" s="12" customFormat="1" ht="11.25">
      <c r="B156" s="144"/>
      <c r="D156" s="145" t="s">
        <v>174</v>
      </c>
      <c r="E156" s="146" t="s">
        <v>1</v>
      </c>
      <c r="F156" s="147" t="s">
        <v>211</v>
      </c>
      <c r="H156" s="148">
        <v>10.08</v>
      </c>
      <c r="I156" s="149"/>
      <c r="L156" s="144"/>
      <c r="M156" s="150"/>
      <c r="T156" s="151"/>
      <c r="AT156" s="146" t="s">
        <v>174</v>
      </c>
      <c r="AU156" s="146" t="s">
        <v>114</v>
      </c>
      <c r="AV156" s="12" t="s">
        <v>114</v>
      </c>
      <c r="AW156" s="12" t="s">
        <v>35</v>
      </c>
      <c r="AX156" s="12" t="s">
        <v>89</v>
      </c>
      <c r="AY156" s="146" t="s">
        <v>164</v>
      </c>
    </row>
    <row r="157" spans="2:65" s="1" customFormat="1" ht="16.5" customHeight="1">
      <c r="B157" s="30"/>
      <c r="C157" s="130" t="s">
        <v>212</v>
      </c>
      <c r="D157" s="131" t="s">
        <v>167</v>
      </c>
      <c r="E157" s="132" t="s">
        <v>213</v>
      </c>
      <c r="F157" s="133" t="s">
        <v>214</v>
      </c>
      <c r="G157" s="134" t="s">
        <v>170</v>
      </c>
      <c r="H157" s="135">
        <v>174.65100000000001</v>
      </c>
      <c r="I157" s="136"/>
      <c r="J157" s="137">
        <f>ROUND(I157*H157,2)</f>
        <v>0</v>
      </c>
      <c r="K157" s="133" t="s">
        <v>171</v>
      </c>
      <c r="L157" s="30"/>
      <c r="M157" s="138" t="s">
        <v>1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1.4E-2</v>
      </c>
      <c r="T157" s="141">
        <f>S157*H157</f>
        <v>2.4451140000000002</v>
      </c>
      <c r="AR157" s="142" t="s">
        <v>172</v>
      </c>
      <c r="AT157" s="142" t="s">
        <v>167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172</v>
      </c>
      <c r="BM157" s="142" t="s">
        <v>215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216</v>
      </c>
      <c r="H158" s="148">
        <v>185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81</v>
      </c>
      <c r="AY158" s="146" t="s">
        <v>164</v>
      </c>
    </row>
    <row r="159" spans="2:65" s="12" customFormat="1" ht="11.25">
      <c r="B159" s="144"/>
      <c r="D159" s="145" t="s">
        <v>174</v>
      </c>
      <c r="E159" s="146" t="s">
        <v>1</v>
      </c>
      <c r="F159" s="147" t="s">
        <v>217</v>
      </c>
      <c r="H159" s="148">
        <v>10.401</v>
      </c>
      <c r="I159" s="149"/>
      <c r="L159" s="144"/>
      <c r="M159" s="150"/>
      <c r="T159" s="151"/>
      <c r="AT159" s="146" t="s">
        <v>174</v>
      </c>
      <c r="AU159" s="146" t="s">
        <v>114</v>
      </c>
      <c r="AV159" s="12" t="s">
        <v>114</v>
      </c>
      <c r="AW159" s="12" t="s">
        <v>35</v>
      </c>
      <c r="AX159" s="12" t="s">
        <v>81</v>
      </c>
      <c r="AY159" s="146" t="s">
        <v>164</v>
      </c>
    </row>
    <row r="160" spans="2:65" s="12" customFormat="1" ht="11.25">
      <c r="B160" s="144"/>
      <c r="D160" s="145" t="s">
        <v>174</v>
      </c>
      <c r="E160" s="146" t="s">
        <v>1</v>
      </c>
      <c r="F160" s="147" t="s">
        <v>218</v>
      </c>
      <c r="H160" s="148">
        <v>11.43</v>
      </c>
      <c r="I160" s="149"/>
      <c r="L160" s="144"/>
      <c r="M160" s="150"/>
      <c r="T160" s="151"/>
      <c r="AT160" s="146" t="s">
        <v>174</v>
      </c>
      <c r="AU160" s="146" t="s">
        <v>114</v>
      </c>
      <c r="AV160" s="12" t="s">
        <v>114</v>
      </c>
      <c r="AW160" s="12" t="s">
        <v>35</v>
      </c>
      <c r="AX160" s="12" t="s">
        <v>81</v>
      </c>
      <c r="AY160" s="146" t="s">
        <v>164</v>
      </c>
    </row>
    <row r="161" spans="2:65" s="12" customFormat="1" ht="11.25">
      <c r="B161" s="144"/>
      <c r="D161" s="145" t="s">
        <v>174</v>
      </c>
      <c r="E161" s="146" t="s">
        <v>1</v>
      </c>
      <c r="F161" s="147" t="s">
        <v>219</v>
      </c>
      <c r="H161" s="148">
        <v>-12.609</v>
      </c>
      <c r="I161" s="149"/>
      <c r="L161" s="144"/>
      <c r="M161" s="150"/>
      <c r="T161" s="151"/>
      <c r="AT161" s="146" t="s">
        <v>174</v>
      </c>
      <c r="AU161" s="146" t="s">
        <v>114</v>
      </c>
      <c r="AV161" s="12" t="s">
        <v>114</v>
      </c>
      <c r="AW161" s="12" t="s">
        <v>35</v>
      </c>
      <c r="AX161" s="12" t="s">
        <v>81</v>
      </c>
      <c r="AY161" s="146" t="s">
        <v>164</v>
      </c>
    </row>
    <row r="162" spans="2:65" s="12" customFormat="1" ht="11.25">
      <c r="B162" s="144"/>
      <c r="D162" s="145" t="s">
        <v>174</v>
      </c>
      <c r="E162" s="146" t="s">
        <v>1</v>
      </c>
      <c r="F162" s="147" t="s">
        <v>220</v>
      </c>
      <c r="H162" s="148">
        <v>-19.571000000000002</v>
      </c>
      <c r="I162" s="149"/>
      <c r="L162" s="144"/>
      <c r="M162" s="150"/>
      <c r="T162" s="151"/>
      <c r="AT162" s="146" t="s">
        <v>174</v>
      </c>
      <c r="AU162" s="146" t="s">
        <v>114</v>
      </c>
      <c r="AV162" s="12" t="s">
        <v>114</v>
      </c>
      <c r="AW162" s="12" t="s">
        <v>35</v>
      </c>
      <c r="AX162" s="12" t="s">
        <v>81</v>
      </c>
      <c r="AY162" s="146" t="s">
        <v>164</v>
      </c>
    </row>
    <row r="163" spans="2:65" s="13" customFormat="1" ht="11.25">
      <c r="B163" s="152"/>
      <c r="D163" s="145" t="s">
        <v>174</v>
      </c>
      <c r="E163" s="153" t="s">
        <v>1</v>
      </c>
      <c r="F163" s="154" t="s">
        <v>221</v>
      </c>
      <c r="H163" s="155">
        <v>174.65100000000001</v>
      </c>
      <c r="I163" s="156"/>
      <c r="L163" s="152"/>
      <c r="M163" s="157"/>
      <c r="T163" s="158"/>
      <c r="AT163" s="153" t="s">
        <v>174</v>
      </c>
      <c r="AU163" s="153" t="s">
        <v>114</v>
      </c>
      <c r="AV163" s="13" t="s">
        <v>172</v>
      </c>
      <c r="AW163" s="13" t="s">
        <v>35</v>
      </c>
      <c r="AX163" s="13" t="s">
        <v>89</v>
      </c>
      <c r="AY163" s="153" t="s">
        <v>164</v>
      </c>
    </row>
    <row r="164" spans="2:65" s="1" customFormat="1" ht="16.5" customHeight="1">
      <c r="B164" s="30"/>
      <c r="C164" s="130" t="s">
        <v>222</v>
      </c>
      <c r="D164" s="131" t="s">
        <v>167</v>
      </c>
      <c r="E164" s="132" t="s">
        <v>223</v>
      </c>
      <c r="F164" s="133" t="s">
        <v>224</v>
      </c>
      <c r="G164" s="134" t="s">
        <v>170</v>
      </c>
      <c r="H164" s="135">
        <v>1.296</v>
      </c>
      <c r="I164" s="136"/>
      <c r="J164" s="137">
        <f>ROUND(I164*H164,2)</f>
        <v>0</v>
      </c>
      <c r="K164" s="133" t="s">
        <v>171</v>
      </c>
      <c r="L164" s="30"/>
      <c r="M164" s="138" t="s">
        <v>1</v>
      </c>
      <c r="N164" s="139" t="s">
        <v>47</v>
      </c>
      <c r="P164" s="140">
        <f>O164*H164</f>
        <v>0</v>
      </c>
      <c r="Q164" s="140">
        <v>0</v>
      </c>
      <c r="R164" s="140">
        <f>Q164*H164</f>
        <v>0</v>
      </c>
      <c r="S164" s="140">
        <v>8.7999999999999995E-2</v>
      </c>
      <c r="T164" s="141">
        <f>S164*H164</f>
        <v>0.114048</v>
      </c>
      <c r="AR164" s="142" t="s">
        <v>172</v>
      </c>
      <c r="AT164" s="142" t="s">
        <v>167</v>
      </c>
      <c r="AU164" s="142" t="s">
        <v>114</v>
      </c>
      <c r="AY164" s="15" t="s">
        <v>164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114</v>
      </c>
      <c r="BK164" s="143">
        <f>ROUND(I164*H164,2)</f>
        <v>0</v>
      </c>
      <c r="BL164" s="15" t="s">
        <v>172</v>
      </c>
      <c r="BM164" s="142" t="s">
        <v>225</v>
      </c>
    </row>
    <row r="165" spans="2:65" s="12" customFormat="1" ht="11.25">
      <c r="B165" s="144"/>
      <c r="D165" s="145" t="s">
        <v>174</v>
      </c>
      <c r="E165" s="146" t="s">
        <v>1</v>
      </c>
      <c r="F165" s="147" t="s">
        <v>226</v>
      </c>
      <c r="H165" s="148">
        <v>1.296</v>
      </c>
      <c r="I165" s="149"/>
      <c r="L165" s="144"/>
      <c r="M165" s="150"/>
      <c r="T165" s="151"/>
      <c r="AT165" s="146" t="s">
        <v>174</v>
      </c>
      <c r="AU165" s="146" t="s">
        <v>114</v>
      </c>
      <c r="AV165" s="12" t="s">
        <v>114</v>
      </c>
      <c r="AW165" s="12" t="s">
        <v>35</v>
      </c>
      <c r="AX165" s="12" t="s">
        <v>89</v>
      </c>
      <c r="AY165" s="146" t="s">
        <v>164</v>
      </c>
    </row>
    <row r="166" spans="2:65" s="1" customFormat="1" ht="16.5" customHeight="1">
      <c r="B166" s="30"/>
      <c r="C166" s="130" t="s">
        <v>8</v>
      </c>
      <c r="D166" s="131" t="s">
        <v>167</v>
      </c>
      <c r="E166" s="132" t="s">
        <v>227</v>
      </c>
      <c r="F166" s="133" t="s">
        <v>228</v>
      </c>
      <c r="G166" s="134" t="s">
        <v>170</v>
      </c>
      <c r="H166" s="135">
        <v>4.84</v>
      </c>
      <c r="I166" s="136"/>
      <c r="J166" s="137">
        <f>ROUND(I166*H166,2)</f>
        <v>0</v>
      </c>
      <c r="K166" s="133" t="s">
        <v>171</v>
      </c>
      <c r="L166" s="30"/>
      <c r="M166" s="138" t="s">
        <v>1</v>
      </c>
      <c r="N166" s="139" t="s">
        <v>47</v>
      </c>
      <c r="P166" s="140">
        <f>O166*H166</f>
        <v>0</v>
      </c>
      <c r="Q166" s="140">
        <v>0</v>
      </c>
      <c r="R166" s="140">
        <f>Q166*H166</f>
        <v>0</v>
      </c>
      <c r="S166" s="140">
        <v>0.06</v>
      </c>
      <c r="T166" s="141">
        <f>S166*H166</f>
        <v>0.29039999999999999</v>
      </c>
      <c r="AR166" s="142" t="s">
        <v>172</v>
      </c>
      <c r="AT166" s="142" t="s">
        <v>167</v>
      </c>
      <c r="AU166" s="142" t="s">
        <v>114</v>
      </c>
      <c r="AY166" s="15" t="s">
        <v>164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114</v>
      </c>
      <c r="BK166" s="143">
        <f>ROUND(I166*H166,2)</f>
        <v>0</v>
      </c>
      <c r="BL166" s="15" t="s">
        <v>172</v>
      </c>
      <c r="BM166" s="142" t="s">
        <v>229</v>
      </c>
    </row>
    <row r="167" spans="2:65" s="12" customFormat="1" ht="11.25">
      <c r="B167" s="144"/>
      <c r="D167" s="145" t="s">
        <v>174</v>
      </c>
      <c r="E167" s="146" t="s">
        <v>1</v>
      </c>
      <c r="F167" s="147" t="s">
        <v>230</v>
      </c>
      <c r="H167" s="148">
        <v>4.84</v>
      </c>
      <c r="I167" s="149"/>
      <c r="L167" s="144"/>
      <c r="M167" s="150"/>
      <c r="T167" s="151"/>
      <c r="AT167" s="146" t="s">
        <v>174</v>
      </c>
      <c r="AU167" s="146" t="s">
        <v>114</v>
      </c>
      <c r="AV167" s="12" t="s">
        <v>114</v>
      </c>
      <c r="AW167" s="12" t="s">
        <v>35</v>
      </c>
      <c r="AX167" s="12" t="s">
        <v>89</v>
      </c>
      <c r="AY167" s="146" t="s">
        <v>164</v>
      </c>
    </row>
    <row r="168" spans="2:65" s="1" customFormat="1" ht="16.5" customHeight="1">
      <c r="B168" s="30"/>
      <c r="C168" s="130" t="s">
        <v>231</v>
      </c>
      <c r="D168" s="131" t="s">
        <v>167</v>
      </c>
      <c r="E168" s="132" t="s">
        <v>232</v>
      </c>
      <c r="F168" s="133" t="s">
        <v>233</v>
      </c>
      <c r="G168" s="134" t="s">
        <v>170</v>
      </c>
      <c r="H168" s="135">
        <v>24.472999999999999</v>
      </c>
      <c r="I168" s="136"/>
      <c r="J168" s="137">
        <f>ROUND(I168*H168,2)</f>
        <v>0</v>
      </c>
      <c r="K168" s="133" t="s">
        <v>171</v>
      </c>
      <c r="L168" s="30"/>
      <c r="M168" s="138" t="s">
        <v>1</v>
      </c>
      <c r="N168" s="139" t="s">
        <v>47</v>
      </c>
      <c r="P168" s="140">
        <f>O168*H168</f>
        <v>0</v>
      </c>
      <c r="Q168" s="140">
        <v>0</v>
      </c>
      <c r="R168" s="140">
        <f>Q168*H168</f>
        <v>0</v>
      </c>
      <c r="S168" s="140">
        <v>7.5999999999999998E-2</v>
      </c>
      <c r="T168" s="141">
        <f>S168*H168</f>
        <v>1.8599479999999999</v>
      </c>
      <c r="AR168" s="142" t="s">
        <v>172</v>
      </c>
      <c r="AT168" s="142" t="s">
        <v>167</v>
      </c>
      <c r="AU168" s="142" t="s">
        <v>114</v>
      </c>
      <c r="AY168" s="15" t="s">
        <v>164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114</v>
      </c>
      <c r="BK168" s="143">
        <f>ROUND(I168*H168,2)</f>
        <v>0</v>
      </c>
      <c r="BL168" s="15" t="s">
        <v>172</v>
      </c>
      <c r="BM168" s="142" t="s">
        <v>234</v>
      </c>
    </row>
    <row r="169" spans="2:65" s="12" customFormat="1" ht="11.25">
      <c r="B169" s="144"/>
      <c r="D169" s="145" t="s">
        <v>174</v>
      </c>
      <c r="E169" s="146" t="s">
        <v>1</v>
      </c>
      <c r="F169" s="147" t="s">
        <v>235</v>
      </c>
      <c r="H169" s="148">
        <v>24.472999999999999</v>
      </c>
      <c r="I169" s="149"/>
      <c r="L169" s="144"/>
      <c r="M169" s="150"/>
      <c r="T169" s="151"/>
      <c r="AT169" s="146" t="s">
        <v>174</v>
      </c>
      <c r="AU169" s="146" t="s">
        <v>114</v>
      </c>
      <c r="AV169" s="12" t="s">
        <v>114</v>
      </c>
      <c r="AW169" s="12" t="s">
        <v>35</v>
      </c>
      <c r="AX169" s="12" t="s">
        <v>89</v>
      </c>
      <c r="AY169" s="146" t="s">
        <v>164</v>
      </c>
    </row>
    <row r="170" spans="2:65" s="1" customFormat="1" ht="16.5" customHeight="1">
      <c r="B170" s="30"/>
      <c r="C170" s="130" t="s">
        <v>236</v>
      </c>
      <c r="D170" s="131" t="s">
        <v>167</v>
      </c>
      <c r="E170" s="132" t="s">
        <v>237</v>
      </c>
      <c r="F170" s="133" t="s">
        <v>238</v>
      </c>
      <c r="G170" s="134" t="s">
        <v>170</v>
      </c>
      <c r="H170" s="135">
        <v>1.56</v>
      </c>
      <c r="I170" s="136"/>
      <c r="J170" s="137">
        <f>ROUND(I170*H170,2)</f>
        <v>0</v>
      </c>
      <c r="K170" s="133" t="s">
        <v>171</v>
      </c>
      <c r="L170" s="30"/>
      <c r="M170" s="138" t="s">
        <v>1</v>
      </c>
      <c r="N170" s="139" t="s">
        <v>47</v>
      </c>
      <c r="P170" s="140">
        <f>O170*H170</f>
        <v>0</v>
      </c>
      <c r="Q170" s="140">
        <v>0</v>
      </c>
      <c r="R170" s="140">
        <f>Q170*H170</f>
        <v>0</v>
      </c>
      <c r="S170" s="140">
        <v>7.2999999999999995E-2</v>
      </c>
      <c r="T170" s="141">
        <f>S170*H170</f>
        <v>0.11388</v>
      </c>
      <c r="AR170" s="142" t="s">
        <v>172</v>
      </c>
      <c r="AT170" s="142" t="s">
        <v>167</v>
      </c>
      <c r="AU170" s="142" t="s">
        <v>114</v>
      </c>
      <c r="AY170" s="15" t="s">
        <v>164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114</v>
      </c>
      <c r="BK170" s="143">
        <f>ROUND(I170*H170,2)</f>
        <v>0</v>
      </c>
      <c r="BL170" s="15" t="s">
        <v>172</v>
      </c>
      <c r="BM170" s="142" t="s">
        <v>239</v>
      </c>
    </row>
    <row r="171" spans="2:65" s="12" customFormat="1" ht="11.25">
      <c r="B171" s="144"/>
      <c r="D171" s="145" t="s">
        <v>174</v>
      </c>
      <c r="E171" s="146" t="s">
        <v>1</v>
      </c>
      <c r="F171" s="147" t="s">
        <v>240</v>
      </c>
      <c r="H171" s="148">
        <v>1.56</v>
      </c>
      <c r="I171" s="149"/>
      <c r="L171" s="144"/>
      <c r="M171" s="150"/>
      <c r="T171" s="151"/>
      <c r="AT171" s="146" t="s">
        <v>174</v>
      </c>
      <c r="AU171" s="146" t="s">
        <v>114</v>
      </c>
      <c r="AV171" s="12" t="s">
        <v>114</v>
      </c>
      <c r="AW171" s="12" t="s">
        <v>35</v>
      </c>
      <c r="AX171" s="12" t="s">
        <v>89</v>
      </c>
      <c r="AY171" s="146" t="s">
        <v>164</v>
      </c>
    </row>
    <row r="172" spans="2:65" s="1" customFormat="1" ht="16.5" customHeight="1">
      <c r="B172" s="30"/>
      <c r="C172" s="130" t="s">
        <v>105</v>
      </c>
      <c r="D172" s="131" t="s">
        <v>167</v>
      </c>
      <c r="E172" s="132" t="s">
        <v>241</v>
      </c>
      <c r="F172" s="133" t="s">
        <v>242</v>
      </c>
      <c r="G172" s="134" t="s">
        <v>170</v>
      </c>
      <c r="H172" s="135">
        <v>11.048999999999999</v>
      </c>
      <c r="I172" s="136"/>
      <c r="J172" s="137">
        <f>ROUND(I172*H172,2)</f>
        <v>0</v>
      </c>
      <c r="K172" s="133" t="s">
        <v>171</v>
      </c>
      <c r="L172" s="30"/>
      <c r="M172" s="138" t="s">
        <v>1</v>
      </c>
      <c r="N172" s="139" t="s">
        <v>47</v>
      </c>
      <c r="P172" s="140">
        <f>O172*H172</f>
        <v>0</v>
      </c>
      <c r="Q172" s="140">
        <v>0</v>
      </c>
      <c r="R172" s="140">
        <f>Q172*H172</f>
        <v>0</v>
      </c>
      <c r="S172" s="140">
        <v>5.8999999999999997E-2</v>
      </c>
      <c r="T172" s="141">
        <f>S172*H172</f>
        <v>0.65189099999999989</v>
      </c>
      <c r="AR172" s="142" t="s">
        <v>172</v>
      </c>
      <c r="AT172" s="142" t="s">
        <v>167</v>
      </c>
      <c r="AU172" s="142" t="s">
        <v>114</v>
      </c>
      <c r="AY172" s="15" t="s">
        <v>164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114</v>
      </c>
      <c r="BK172" s="143">
        <f>ROUND(I172*H172,2)</f>
        <v>0</v>
      </c>
      <c r="BL172" s="15" t="s">
        <v>172</v>
      </c>
      <c r="BM172" s="142" t="s">
        <v>243</v>
      </c>
    </row>
    <row r="173" spans="2:65" s="12" customFormat="1" ht="11.25">
      <c r="B173" s="144"/>
      <c r="D173" s="145" t="s">
        <v>174</v>
      </c>
      <c r="E173" s="146" t="s">
        <v>1</v>
      </c>
      <c r="F173" s="147" t="s">
        <v>244</v>
      </c>
      <c r="H173" s="148">
        <v>11.048999999999999</v>
      </c>
      <c r="I173" s="149"/>
      <c r="L173" s="144"/>
      <c r="M173" s="150"/>
      <c r="T173" s="151"/>
      <c r="AT173" s="146" t="s">
        <v>174</v>
      </c>
      <c r="AU173" s="146" t="s">
        <v>114</v>
      </c>
      <c r="AV173" s="12" t="s">
        <v>114</v>
      </c>
      <c r="AW173" s="12" t="s">
        <v>35</v>
      </c>
      <c r="AX173" s="12" t="s">
        <v>89</v>
      </c>
      <c r="AY173" s="146" t="s">
        <v>164</v>
      </c>
    </row>
    <row r="174" spans="2:65" s="1" customFormat="1" ht="16.5" customHeight="1">
      <c r="B174" s="30"/>
      <c r="C174" s="130" t="s">
        <v>245</v>
      </c>
      <c r="D174" s="131" t="s">
        <v>167</v>
      </c>
      <c r="E174" s="132" t="s">
        <v>246</v>
      </c>
      <c r="F174" s="133" t="s">
        <v>247</v>
      </c>
      <c r="G174" s="134" t="s">
        <v>170</v>
      </c>
      <c r="H174" s="135">
        <v>6.1379999999999999</v>
      </c>
      <c r="I174" s="136"/>
      <c r="J174" s="137">
        <f>ROUND(I174*H174,2)</f>
        <v>0</v>
      </c>
      <c r="K174" s="133" t="s">
        <v>171</v>
      </c>
      <c r="L174" s="30"/>
      <c r="M174" s="138" t="s">
        <v>1</v>
      </c>
      <c r="N174" s="139" t="s">
        <v>47</v>
      </c>
      <c r="P174" s="140">
        <f>O174*H174</f>
        <v>0</v>
      </c>
      <c r="Q174" s="140">
        <v>0</v>
      </c>
      <c r="R174" s="140">
        <f>Q174*H174</f>
        <v>0</v>
      </c>
      <c r="S174" s="140">
        <v>8.3000000000000004E-2</v>
      </c>
      <c r="T174" s="141">
        <f>S174*H174</f>
        <v>0.50945400000000007</v>
      </c>
      <c r="AR174" s="142" t="s">
        <v>172</v>
      </c>
      <c r="AT174" s="142" t="s">
        <v>167</v>
      </c>
      <c r="AU174" s="142" t="s">
        <v>114</v>
      </c>
      <c r="AY174" s="15" t="s">
        <v>164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114</v>
      </c>
      <c r="BK174" s="143">
        <f>ROUND(I174*H174,2)</f>
        <v>0</v>
      </c>
      <c r="BL174" s="15" t="s">
        <v>172</v>
      </c>
      <c r="BM174" s="142" t="s">
        <v>248</v>
      </c>
    </row>
    <row r="175" spans="2:65" s="12" customFormat="1" ht="11.25">
      <c r="B175" s="144"/>
      <c r="D175" s="145" t="s">
        <v>174</v>
      </c>
      <c r="E175" s="146" t="s">
        <v>1</v>
      </c>
      <c r="F175" s="147" t="s">
        <v>249</v>
      </c>
      <c r="H175" s="148">
        <v>6.1379999999999999</v>
      </c>
      <c r="I175" s="149"/>
      <c r="L175" s="144"/>
      <c r="M175" s="150"/>
      <c r="T175" s="151"/>
      <c r="AT175" s="146" t="s">
        <v>174</v>
      </c>
      <c r="AU175" s="146" t="s">
        <v>114</v>
      </c>
      <c r="AV175" s="12" t="s">
        <v>114</v>
      </c>
      <c r="AW175" s="12" t="s">
        <v>35</v>
      </c>
      <c r="AX175" s="12" t="s">
        <v>89</v>
      </c>
      <c r="AY175" s="146" t="s">
        <v>164</v>
      </c>
    </row>
    <row r="176" spans="2:65" s="1" customFormat="1" ht="16.5" customHeight="1">
      <c r="B176" s="30"/>
      <c r="C176" s="130" t="s">
        <v>250</v>
      </c>
      <c r="D176" s="131" t="s">
        <v>167</v>
      </c>
      <c r="E176" s="132" t="s">
        <v>251</v>
      </c>
      <c r="F176" s="133" t="s">
        <v>252</v>
      </c>
      <c r="G176" s="134" t="s">
        <v>170</v>
      </c>
      <c r="H176" s="135">
        <v>7.2960000000000003</v>
      </c>
      <c r="I176" s="136"/>
      <c r="J176" s="137">
        <f>ROUND(I176*H176,2)</f>
        <v>0</v>
      </c>
      <c r="K176" s="133" t="s">
        <v>171</v>
      </c>
      <c r="L176" s="30"/>
      <c r="M176" s="138" t="s">
        <v>1</v>
      </c>
      <c r="N176" s="139" t="s">
        <v>47</v>
      </c>
      <c r="P176" s="140">
        <f>O176*H176</f>
        <v>0</v>
      </c>
      <c r="Q176" s="140">
        <v>0</v>
      </c>
      <c r="R176" s="140">
        <f>Q176*H176</f>
        <v>0</v>
      </c>
      <c r="S176" s="140">
        <v>6.2E-2</v>
      </c>
      <c r="T176" s="141">
        <f>S176*H176</f>
        <v>0.45235200000000003</v>
      </c>
      <c r="AR176" s="142" t="s">
        <v>172</v>
      </c>
      <c r="AT176" s="142" t="s">
        <v>167</v>
      </c>
      <c r="AU176" s="142" t="s">
        <v>114</v>
      </c>
      <c r="AY176" s="15" t="s">
        <v>164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114</v>
      </c>
      <c r="BK176" s="143">
        <f>ROUND(I176*H176,2)</f>
        <v>0</v>
      </c>
      <c r="BL176" s="15" t="s">
        <v>172</v>
      </c>
      <c r="BM176" s="142" t="s">
        <v>253</v>
      </c>
    </row>
    <row r="177" spans="2:65" s="12" customFormat="1" ht="11.25">
      <c r="B177" s="144"/>
      <c r="D177" s="145" t="s">
        <v>174</v>
      </c>
      <c r="E177" s="146" t="s">
        <v>1</v>
      </c>
      <c r="F177" s="147" t="s">
        <v>254</v>
      </c>
      <c r="H177" s="148">
        <v>7.2960000000000003</v>
      </c>
      <c r="I177" s="149"/>
      <c r="L177" s="144"/>
      <c r="M177" s="150"/>
      <c r="T177" s="151"/>
      <c r="AT177" s="146" t="s">
        <v>174</v>
      </c>
      <c r="AU177" s="146" t="s">
        <v>114</v>
      </c>
      <c r="AV177" s="12" t="s">
        <v>114</v>
      </c>
      <c r="AW177" s="12" t="s">
        <v>35</v>
      </c>
      <c r="AX177" s="12" t="s">
        <v>89</v>
      </c>
      <c r="AY177" s="146" t="s">
        <v>164</v>
      </c>
    </row>
    <row r="178" spans="2:65" s="1" customFormat="1" ht="21.75" customHeight="1">
      <c r="B178" s="30"/>
      <c r="C178" s="130" t="s">
        <v>108</v>
      </c>
      <c r="D178" s="131" t="s">
        <v>167</v>
      </c>
      <c r="E178" s="132" t="s">
        <v>255</v>
      </c>
      <c r="F178" s="133" t="s">
        <v>256</v>
      </c>
      <c r="G178" s="134" t="s">
        <v>170</v>
      </c>
      <c r="H178" s="135">
        <v>500.41899999999998</v>
      </c>
      <c r="I178" s="136"/>
      <c r="J178" s="137">
        <f>ROUND(I178*H178,2)</f>
        <v>0</v>
      </c>
      <c r="K178" s="133" t="s">
        <v>171</v>
      </c>
      <c r="L178" s="30"/>
      <c r="M178" s="138" t="s">
        <v>1</v>
      </c>
      <c r="N178" s="139" t="s">
        <v>47</v>
      </c>
      <c r="P178" s="140">
        <f>O178*H178</f>
        <v>0</v>
      </c>
      <c r="Q178" s="140">
        <v>0</v>
      </c>
      <c r="R178" s="140">
        <f>Q178*H178</f>
        <v>0</v>
      </c>
      <c r="S178" s="140">
        <v>0.01</v>
      </c>
      <c r="T178" s="141">
        <f>S178*H178</f>
        <v>5.0041900000000004</v>
      </c>
      <c r="AR178" s="142" t="s">
        <v>172</v>
      </c>
      <c r="AT178" s="142" t="s">
        <v>167</v>
      </c>
      <c r="AU178" s="142" t="s">
        <v>114</v>
      </c>
      <c r="AY178" s="15" t="s">
        <v>164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114</v>
      </c>
      <c r="BK178" s="143">
        <f>ROUND(I178*H178,2)</f>
        <v>0</v>
      </c>
      <c r="BL178" s="15" t="s">
        <v>172</v>
      </c>
      <c r="BM178" s="142" t="s">
        <v>257</v>
      </c>
    </row>
    <row r="179" spans="2:65" s="12" customFormat="1" ht="11.25">
      <c r="B179" s="144"/>
      <c r="D179" s="145" t="s">
        <v>174</v>
      </c>
      <c r="E179" s="146" t="s">
        <v>1</v>
      </c>
      <c r="F179" s="147" t="s">
        <v>258</v>
      </c>
      <c r="H179" s="148">
        <v>506.08800000000002</v>
      </c>
      <c r="I179" s="149"/>
      <c r="L179" s="144"/>
      <c r="M179" s="150"/>
      <c r="T179" s="151"/>
      <c r="AT179" s="146" t="s">
        <v>174</v>
      </c>
      <c r="AU179" s="146" t="s">
        <v>114</v>
      </c>
      <c r="AV179" s="12" t="s">
        <v>114</v>
      </c>
      <c r="AW179" s="12" t="s">
        <v>35</v>
      </c>
      <c r="AX179" s="12" t="s">
        <v>81</v>
      </c>
      <c r="AY179" s="146" t="s">
        <v>164</v>
      </c>
    </row>
    <row r="180" spans="2:65" s="12" customFormat="1" ht="33.75">
      <c r="B180" s="144"/>
      <c r="D180" s="145" t="s">
        <v>174</v>
      </c>
      <c r="E180" s="146" t="s">
        <v>1</v>
      </c>
      <c r="F180" s="147" t="s">
        <v>259</v>
      </c>
      <c r="H180" s="148">
        <v>12.249000000000001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81</v>
      </c>
      <c r="AY180" s="146" t="s">
        <v>164</v>
      </c>
    </row>
    <row r="181" spans="2:65" s="12" customFormat="1" ht="11.25">
      <c r="B181" s="144"/>
      <c r="D181" s="145" t="s">
        <v>174</v>
      </c>
      <c r="E181" s="146" t="s">
        <v>1</v>
      </c>
      <c r="F181" s="147" t="s">
        <v>260</v>
      </c>
      <c r="H181" s="148">
        <v>5.1719999999999997</v>
      </c>
      <c r="I181" s="149"/>
      <c r="L181" s="144"/>
      <c r="M181" s="150"/>
      <c r="T181" s="151"/>
      <c r="AT181" s="146" t="s">
        <v>174</v>
      </c>
      <c r="AU181" s="146" t="s">
        <v>114</v>
      </c>
      <c r="AV181" s="12" t="s">
        <v>114</v>
      </c>
      <c r="AW181" s="12" t="s">
        <v>35</v>
      </c>
      <c r="AX181" s="12" t="s">
        <v>81</v>
      </c>
      <c r="AY181" s="146" t="s">
        <v>164</v>
      </c>
    </row>
    <row r="182" spans="2:65" s="12" customFormat="1" ht="11.25">
      <c r="B182" s="144"/>
      <c r="D182" s="145" t="s">
        <v>174</v>
      </c>
      <c r="E182" s="146" t="s">
        <v>1</v>
      </c>
      <c r="F182" s="147" t="s">
        <v>261</v>
      </c>
      <c r="H182" s="148">
        <v>-16.661000000000001</v>
      </c>
      <c r="I182" s="149"/>
      <c r="L182" s="144"/>
      <c r="M182" s="150"/>
      <c r="T182" s="151"/>
      <c r="AT182" s="146" t="s">
        <v>174</v>
      </c>
      <c r="AU182" s="146" t="s">
        <v>114</v>
      </c>
      <c r="AV182" s="12" t="s">
        <v>114</v>
      </c>
      <c r="AW182" s="12" t="s">
        <v>35</v>
      </c>
      <c r="AX182" s="12" t="s">
        <v>81</v>
      </c>
      <c r="AY182" s="146" t="s">
        <v>164</v>
      </c>
    </row>
    <row r="183" spans="2:65" s="12" customFormat="1" ht="11.25">
      <c r="B183" s="144"/>
      <c r="D183" s="145" t="s">
        <v>174</v>
      </c>
      <c r="E183" s="146" t="s">
        <v>1</v>
      </c>
      <c r="F183" s="147" t="s">
        <v>262</v>
      </c>
      <c r="H183" s="148">
        <v>-6.4290000000000003</v>
      </c>
      <c r="I183" s="149"/>
      <c r="L183" s="144"/>
      <c r="M183" s="150"/>
      <c r="T183" s="151"/>
      <c r="AT183" s="146" t="s">
        <v>174</v>
      </c>
      <c r="AU183" s="146" t="s">
        <v>114</v>
      </c>
      <c r="AV183" s="12" t="s">
        <v>114</v>
      </c>
      <c r="AW183" s="12" t="s">
        <v>35</v>
      </c>
      <c r="AX183" s="12" t="s">
        <v>81</v>
      </c>
      <c r="AY183" s="146" t="s">
        <v>164</v>
      </c>
    </row>
    <row r="184" spans="2:65" s="13" customFormat="1" ht="11.25">
      <c r="B184" s="152"/>
      <c r="D184" s="145" t="s">
        <v>174</v>
      </c>
      <c r="E184" s="153" t="s">
        <v>1</v>
      </c>
      <c r="F184" s="154" t="s">
        <v>221</v>
      </c>
      <c r="H184" s="155">
        <v>500.41900000000004</v>
      </c>
      <c r="I184" s="156"/>
      <c r="L184" s="152"/>
      <c r="M184" s="157"/>
      <c r="T184" s="158"/>
      <c r="AT184" s="153" t="s">
        <v>174</v>
      </c>
      <c r="AU184" s="153" t="s">
        <v>114</v>
      </c>
      <c r="AV184" s="13" t="s">
        <v>172</v>
      </c>
      <c r="AW184" s="13" t="s">
        <v>35</v>
      </c>
      <c r="AX184" s="13" t="s">
        <v>89</v>
      </c>
      <c r="AY184" s="153" t="s">
        <v>164</v>
      </c>
    </row>
    <row r="185" spans="2:65" s="1" customFormat="1" ht="24.2" customHeight="1">
      <c r="B185" s="30"/>
      <c r="C185" s="130" t="s">
        <v>111</v>
      </c>
      <c r="D185" s="131" t="s">
        <v>167</v>
      </c>
      <c r="E185" s="132" t="s">
        <v>263</v>
      </c>
      <c r="F185" s="133" t="s">
        <v>264</v>
      </c>
      <c r="G185" s="134" t="s">
        <v>170</v>
      </c>
      <c r="H185" s="135">
        <v>174.65100000000001</v>
      </c>
      <c r="I185" s="136"/>
      <c r="J185" s="137">
        <f>ROUND(I185*H185,2)</f>
        <v>0</v>
      </c>
      <c r="K185" s="133" t="s">
        <v>171</v>
      </c>
      <c r="L185" s="30"/>
      <c r="M185" s="138" t="s">
        <v>1</v>
      </c>
      <c r="N185" s="139" t="s">
        <v>47</v>
      </c>
      <c r="P185" s="140">
        <f>O185*H185</f>
        <v>0</v>
      </c>
      <c r="Q185" s="140">
        <v>0</v>
      </c>
      <c r="R185" s="140">
        <f>Q185*H185</f>
        <v>0</v>
      </c>
      <c r="S185" s="140">
        <v>1.6E-2</v>
      </c>
      <c r="T185" s="141">
        <f>S185*H185</f>
        <v>2.794416</v>
      </c>
      <c r="AR185" s="142" t="s">
        <v>172</v>
      </c>
      <c r="AT185" s="142" t="s">
        <v>167</v>
      </c>
      <c r="AU185" s="142" t="s">
        <v>114</v>
      </c>
      <c r="AY185" s="15" t="s">
        <v>164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114</v>
      </c>
      <c r="BK185" s="143">
        <f>ROUND(I185*H185,2)</f>
        <v>0</v>
      </c>
      <c r="BL185" s="15" t="s">
        <v>172</v>
      </c>
      <c r="BM185" s="142" t="s">
        <v>265</v>
      </c>
    </row>
    <row r="186" spans="2:65" s="12" customFormat="1" ht="11.25">
      <c r="B186" s="144"/>
      <c r="D186" s="145" t="s">
        <v>174</v>
      </c>
      <c r="E186" s="146" t="s">
        <v>1</v>
      </c>
      <c r="F186" s="147" t="s">
        <v>216</v>
      </c>
      <c r="H186" s="148">
        <v>185</v>
      </c>
      <c r="I186" s="149"/>
      <c r="L186" s="144"/>
      <c r="M186" s="150"/>
      <c r="T186" s="151"/>
      <c r="AT186" s="146" t="s">
        <v>174</v>
      </c>
      <c r="AU186" s="146" t="s">
        <v>114</v>
      </c>
      <c r="AV186" s="12" t="s">
        <v>114</v>
      </c>
      <c r="AW186" s="12" t="s">
        <v>35</v>
      </c>
      <c r="AX186" s="12" t="s">
        <v>81</v>
      </c>
      <c r="AY186" s="146" t="s">
        <v>164</v>
      </c>
    </row>
    <row r="187" spans="2:65" s="12" customFormat="1" ht="11.25">
      <c r="B187" s="144"/>
      <c r="D187" s="145" t="s">
        <v>174</v>
      </c>
      <c r="E187" s="146" t="s">
        <v>1</v>
      </c>
      <c r="F187" s="147" t="s">
        <v>217</v>
      </c>
      <c r="H187" s="148">
        <v>10.401</v>
      </c>
      <c r="I187" s="149"/>
      <c r="L187" s="144"/>
      <c r="M187" s="150"/>
      <c r="T187" s="151"/>
      <c r="AT187" s="146" t="s">
        <v>174</v>
      </c>
      <c r="AU187" s="146" t="s">
        <v>114</v>
      </c>
      <c r="AV187" s="12" t="s">
        <v>114</v>
      </c>
      <c r="AW187" s="12" t="s">
        <v>35</v>
      </c>
      <c r="AX187" s="12" t="s">
        <v>81</v>
      </c>
      <c r="AY187" s="146" t="s">
        <v>164</v>
      </c>
    </row>
    <row r="188" spans="2:65" s="12" customFormat="1" ht="11.25">
      <c r="B188" s="144"/>
      <c r="D188" s="145" t="s">
        <v>174</v>
      </c>
      <c r="E188" s="146" t="s">
        <v>1</v>
      </c>
      <c r="F188" s="147" t="s">
        <v>218</v>
      </c>
      <c r="H188" s="148">
        <v>11.43</v>
      </c>
      <c r="I188" s="149"/>
      <c r="L188" s="144"/>
      <c r="M188" s="150"/>
      <c r="T188" s="151"/>
      <c r="AT188" s="146" t="s">
        <v>174</v>
      </c>
      <c r="AU188" s="146" t="s">
        <v>114</v>
      </c>
      <c r="AV188" s="12" t="s">
        <v>114</v>
      </c>
      <c r="AW188" s="12" t="s">
        <v>35</v>
      </c>
      <c r="AX188" s="12" t="s">
        <v>81</v>
      </c>
      <c r="AY188" s="146" t="s">
        <v>164</v>
      </c>
    </row>
    <row r="189" spans="2:65" s="12" customFormat="1" ht="11.25">
      <c r="B189" s="144"/>
      <c r="D189" s="145" t="s">
        <v>174</v>
      </c>
      <c r="E189" s="146" t="s">
        <v>1</v>
      </c>
      <c r="F189" s="147" t="s">
        <v>219</v>
      </c>
      <c r="H189" s="148">
        <v>-12.609</v>
      </c>
      <c r="I189" s="149"/>
      <c r="L189" s="144"/>
      <c r="M189" s="150"/>
      <c r="T189" s="151"/>
      <c r="AT189" s="146" t="s">
        <v>174</v>
      </c>
      <c r="AU189" s="146" t="s">
        <v>114</v>
      </c>
      <c r="AV189" s="12" t="s">
        <v>114</v>
      </c>
      <c r="AW189" s="12" t="s">
        <v>35</v>
      </c>
      <c r="AX189" s="12" t="s">
        <v>81</v>
      </c>
      <c r="AY189" s="146" t="s">
        <v>164</v>
      </c>
    </row>
    <row r="190" spans="2:65" s="12" customFormat="1" ht="11.25">
      <c r="B190" s="144"/>
      <c r="D190" s="145" t="s">
        <v>174</v>
      </c>
      <c r="E190" s="146" t="s">
        <v>1</v>
      </c>
      <c r="F190" s="147" t="s">
        <v>220</v>
      </c>
      <c r="H190" s="148">
        <v>-19.571000000000002</v>
      </c>
      <c r="I190" s="149"/>
      <c r="L190" s="144"/>
      <c r="M190" s="150"/>
      <c r="T190" s="151"/>
      <c r="AT190" s="146" t="s">
        <v>174</v>
      </c>
      <c r="AU190" s="146" t="s">
        <v>114</v>
      </c>
      <c r="AV190" s="12" t="s">
        <v>114</v>
      </c>
      <c r="AW190" s="12" t="s">
        <v>35</v>
      </c>
      <c r="AX190" s="12" t="s">
        <v>81</v>
      </c>
      <c r="AY190" s="146" t="s">
        <v>164</v>
      </c>
    </row>
    <row r="191" spans="2:65" s="13" customFormat="1" ht="11.25">
      <c r="B191" s="152"/>
      <c r="D191" s="145" t="s">
        <v>174</v>
      </c>
      <c r="E191" s="153" t="s">
        <v>1</v>
      </c>
      <c r="F191" s="154" t="s">
        <v>221</v>
      </c>
      <c r="H191" s="155">
        <v>174.65100000000001</v>
      </c>
      <c r="I191" s="156"/>
      <c r="L191" s="152"/>
      <c r="M191" s="157"/>
      <c r="T191" s="158"/>
      <c r="AT191" s="153" t="s">
        <v>174</v>
      </c>
      <c r="AU191" s="153" t="s">
        <v>114</v>
      </c>
      <c r="AV191" s="13" t="s">
        <v>172</v>
      </c>
      <c r="AW191" s="13" t="s">
        <v>35</v>
      </c>
      <c r="AX191" s="13" t="s">
        <v>89</v>
      </c>
      <c r="AY191" s="153" t="s">
        <v>164</v>
      </c>
    </row>
    <row r="192" spans="2:65" s="11" customFormat="1" ht="22.9" customHeight="1">
      <c r="B192" s="118"/>
      <c r="D192" s="119" t="s">
        <v>80</v>
      </c>
      <c r="E192" s="128" t="s">
        <v>266</v>
      </c>
      <c r="F192" s="128" t="s">
        <v>267</v>
      </c>
      <c r="I192" s="121"/>
      <c r="J192" s="129">
        <f>BK192</f>
        <v>0</v>
      </c>
      <c r="L192" s="118"/>
      <c r="M192" s="123"/>
      <c r="P192" s="124">
        <f>SUM(P193:P204)</f>
        <v>0</v>
      </c>
      <c r="R192" s="124">
        <f>SUM(R193:R204)</f>
        <v>0</v>
      </c>
      <c r="T192" s="125">
        <f>SUM(T193:T204)</f>
        <v>0</v>
      </c>
      <c r="AR192" s="119" t="s">
        <v>89</v>
      </c>
      <c r="AT192" s="126" t="s">
        <v>80</v>
      </c>
      <c r="AU192" s="126" t="s">
        <v>89</v>
      </c>
      <c r="AY192" s="119" t="s">
        <v>164</v>
      </c>
      <c r="BK192" s="127">
        <f>SUM(BK193:BK204)</f>
        <v>0</v>
      </c>
    </row>
    <row r="193" spans="2:65" s="1" customFormat="1" ht="16.5" customHeight="1">
      <c r="B193" s="30"/>
      <c r="C193" s="130" t="s">
        <v>268</v>
      </c>
      <c r="D193" s="131" t="s">
        <v>167</v>
      </c>
      <c r="E193" s="132" t="s">
        <v>269</v>
      </c>
      <c r="F193" s="133" t="s">
        <v>270</v>
      </c>
      <c r="G193" s="134" t="s">
        <v>271</v>
      </c>
      <c r="H193" s="135">
        <v>87</v>
      </c>
      <c r="I193" s="136"/>
      <c r="J193" s="137">
        <f>ROUND(I193*H193,2)</f>
        <v>0</v>
      </c>
      <c r="K193" s="133" t="s">
        <v>171</v>
      </c>
      <c r="L193" s="30"/>
      <c r="M193" s="138" t="s">
        <v>1</v>
      </c>
      <c r="N193" s="139" t="s">
        <v>47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172</v>
      </c>
      <c r="AT193" s="142" t="s">
        <v>167</v>
      </c>
      <c r="AU193" s="142" t="s">
        <v>114</v>
      </c>
      <c r="AY193" s="15" t="s">
        <v>164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5" t="s">
        <v>114</v>
      </c>
      <c r="BK193" s="143">
        <f>ROUND(I193*H193,2)</f>
        <v>0</v>
      </c>
      <c r="BL193" s="15" t="s">
        <v>172</v>
      </c>
      <c r="BM193" s="142" t="s">
        <v>272</v>
      </c>
    </row>
    <row r="194" spans="2:65" s="12" customFormat="1" ht="11.25">
      <c r="B194" s="144"/>
      <c r="D194" s="145" t="s">
        <v>174</v>
      </c>
      <c r="E194" s="146" t="s">
        <v>1</v>
      </c>
      <c r="F194" s="147" t="s">
        <v>273</v>
      </c>
      <c r="H194" s="148">
        <v>87</v>
      </c>
      <c r="I194" s="149"/>
      <c r="L194" s="144"/>
      <c r="M194" s="150"/>
      <c r="T194" s="151"/>
      <c r="AT194" s="146" t="s">
        <v>174</v>
      </c>
      <c r="AU194" s="146" t="s">
        <v>114</v>
      </c>
      <c r="AV194" s="12" t="s">
        <v>114</v>
      </c>
      <c r="AW194" s="12" t="s">
        <v>35</v>
      </c>
      <c r="AX194" s="12" t="s">
        <v>89</v>
      </c>
      <c r="AY194" s="146" t="s">
        <v>164</v>
      </c>
    </row>
    <row r="195" spans="2:65" s="1" customFormat="1" ht="16.5" customHeight="1">
      <c r="B195" s="30"/>
      <c r="C195" s="130" t="s">
        <v>7</v>
      </c>
      <c r="D195" s="131" t="s">
        <v>167</v>
      </c>
      <c r="E195" s="132" t="s">
        <v>274</v>
      </c>
      <c r="F195" s="133" t="s">
        <v>275</v>
      </c>
      <c r="G195" s="134" t="s">
        <v>276</v>
      </c>
      <c r="H195" s="135">
        <v>1</v>
      </c>
      <c r="I195" s="136"/>
      <c r="J195" s="137">
        <f>ROUND(I195*H195,2)</f>
        <v>0</v>
      </c>
      <c r="K195" s="133" t="s">
        <v>171</v>
      </c>
      <c r="L195" s="30"/>
      <c r="M195" s="138" t="s">
        <v>1</v>
      </c>
      <c r="N195" s="139" t="s">
        <v>47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172</v>
      </c>
      <c r="AT195" s="142" t="s">
        <v>167</v>
      </c>
      <c r="AU195" s="142" t="s">
        <v>114</v>
      </c>
      <c r="AY195" s="15" t="s">
        <v>164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114</v>
      </c>
      <c r="BK195" s="143">
        <f>ROUND(I195*H195,2)</f>
        <v>0</v>
      </c>
      <c r="BL195" s="15" t="s">
        <v>172</v>
      </c>
      <c r="BM195" s="142" t="s">
        <v>277</v>
      </c>
    </row>
    <row r="196" spans="2:65" s="12" customFormat="1" ht="11.25">
      <c r="B196" s="144"/>
      <c r="D196" s="145" t="s">
        <v>174</v>
      </c>
      <c r="E196" s="146" t="s">
        <v>1</v>
      </c>
      <c r="F196" s="147" t="s">
        <v>89</v>
      </c>
      <c r="H196" s="148">
        <v>1</v>
      </c>
      <c r="I196" s="149"/>
      <c r="L196" s="144"/>
      <c r="M196" s="150"/>
      <c r="T196" s="151"/>
      <c r="AT196" s="146" t="s">
        <v>174</v>
      </c>
      <c r="AU196" s="146" t="s">
        <v>114</v>
      </c>
      <c r="AV196" s="12" t="s">
        <v>114</v>
      </c>
      <c r="AW196" s="12" t="s">
        <v>35</v>
      </c>
      <c r="AX196" s="12" t="s">
        <v>89</v>
      </c>
      <c r="AY196" s="146" t="s">
        <v>164</v>
      </c>
    </row>
    <row r="197" spans="2:65" s="1" customFormat="1" ht="16.5" customHeight="1">
      <c r="B197" s="30"/>
      <c r="C197" s="130" t="s">
        <v>278</v>
      </c>
      <c r="D197" s="131" t="s">
        <v>167</v>
      </c>
      <c r="E197" s="132" t="s">
        <v>279</v>
      </c>
      <c r="F197" s="133" t="s">
        <v>280</v>
      </c>
      <c r="G197" s="134" t="s">
        <v>276</v>
      </c>
      <c r="H197" s="135">
        <v>30</v>
      </c>
      <c r="I197" s="136"/>
      <c r="J197" s="137">
        <f>ROUND(I197*H197,2)</f>
        <v>0</v>
      </c>
      <c r="K197" s="133" t="s">
        <v>171</v>
      </c>
      <c r="L197" s="30"/>
      <c r="M197" s="138" t="s">
        <v>1</v>
      </c>
      <c r="N197" s="139" t="s">
        <v>47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172</v>
      </c>
      <c r="AT197" s="142" t="s">
        <v>167</v>
      </c>
      <c r="AU197" s="142" t="s">
        <v>114</v>
      </c>
      <c r="AY197" s="15" t="s">
        <v>164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114</v>
      </c>
      <c r="BK197" s="143">
        <f>ROUND(I197*H197,2)</f>
        <v>0</v>
      </c>
      <c r="BL197" s="15" t="s">
        <v>172</v>
      </c>
      <c r="BM197" s="142" t="s">
        <v>281</v>
      </c>
    </row>
    <row r="198" spans="2:65" s="12" customFormat="1" ht="11.25">
      <c r="B198" s="144"/>
      <c r="D198" s="145" t="s">
        <v>174</v>
      </c>
      <c r="E198" s="146" t="s">
        <v>1</v>
      </c>
      <c r="F198" s="147" t="s">
        <v>282</v>
      </c>
      <c r="H198" s="148">
        <v>30</v>
      </c>
      <c r="I198" s="149"/>
      <c r="L198" s="144"/>
      <c r="M198" s="150"/>
      <c r="T198" s="151"/>
      <c r="AT198" s="146" t="s">
        <v>174</v>
      </c>
      <c r="AU198" s="146" t="s">
        <v>114</v>
      </c>
      <c r="AV198" s="12" t="s">
        <v>114</v>
      </c>
      <c r="AW198" s="12" t="s">
        <v>35</v>
      </c>
      <c r="AX198" s="12" t="s">
        <v>89</v>
      </c>
      <c r="AY198" s="146" t="s">
        <v>164</v>
      </c>
    </row>
    <row r="199" spans="2:65" s="1" customFormat="1" ht="16.5" customHeight="1">
      <c r="B199" s="30"/>
      <c r="C199" s="130" t="s">
        <v>283</v>
      </c>
      <c r="D199" s="131" t="s">
        <v>167</v>
      </c>
      <c r="E199" s="132" t="s">
        <v>284</v>
      </c>
      <c r="F199" s="133" t="s">
        <v>285</v>
      </c>
      <c r="G199" s="134" t="s">
        <v>271</v>
      </c>
      <c r="H199" s="135">
        <v>87</v>
      </c>
      <c r="I199" s="136"/>
      <c r="J199" s="137">
        <f>ROUND(I199*H199,2)</f>
        <v>0</v>
      </c>
      <c r="K199" s="133" t="s">
        <v>171</v>
      </c>
      <c r="L199" s="30"/>
      <c r="M199" s="138" t="s">
        <v>1</v>
      </c>
      <c r="N199" s="139" t="s">
        <v>47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172</v>
      </c>
      <c r="AT199" s="142" t="s">
        <v>167</v>
      </c>
      <c r="AU199" s="142" t="s">
        <v>114</v>
      </c>
      <c r="AY199" s="15" t="s">
        <v>164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114</v>
      </c>
      <c r="BK199" s="143">
        <f>ROUND(I199*H199,2)</f>
        <v>0</v>
      </c>
      <c r="BL199" s="15" t="s">
        <v>172</v>
      </c>
      <c r="BM199" s="142" t="s">
        <v>286</v>
      </c>
    </row>
    <row r="200" spans="2:65" s="12" customFormat="1" ht="11.25">
      <c r="B200" s="144"/>
      <c r="D200" s="145" t="s">
        <v>174</v>
      </c>
      <c r="E200" s="146" t="s">
        <v>1</v>
      </c>
      <c r="F200" s="147" t="s">
        <v>273</v>
      </c>
      <c r="H200" s="148">
        <v>87</v>
      </c>
      <c r="I200" s="149"/>
      <c r="L200" s="144"/>
      <c r="M200" s="150"/>
      <c r="T200" s="151"/>
      <c r="AT200" s="146" t="s">
        <v>174</v>
      </c>
      <c r="AU200" s="146" t="s">
        <v>114</v>
      </c>
      <c r="AV200" s="12" t="s">
        <v>114</v>
      </c>
      <c r="AW200" s="12" t="s">
        <v>35</v>
      </c>
      <c r="AX200" s="12" t="s">
        <v>89</v>
      </c>
      <c r="AY200" s="146" t="s">
        <v>164</v>
      </c>
    </row>
    <row r="201" spans="2:65" s="1" customFormat="1" ht="16.5" customHeight="1">
      <c r="B201" s="30"/>
      <c r="C201" s="130" t="s">
        <v>287</v>
      </c>
      <c r="D201" s="131" t="s">
        <v>167</v>
      </c>
      <c r="E201" s="132" t="s">
        <v>288</v>
      </c>
      <c r="F201" s="133" t="s">
        <v>289</v>
      </c>
      <c r="G201" s="134" t="s">
        <v>271</v>
      </c>
      <c r="H201" s="135">
        <v>3393</v>
      </c>
      <c r="I201" s="136"/>
      <c r="J201" s="137">
        <f>ROUND(I201*H201,2)</f>
        <v>0</v>
      </c>
      <c r="K201" s="133" t="s">
        <v>171</v>
      </c>
      <c r="L201" s="30"/>
      <c r="M201" s="138" t="s">
        <v>1</v>
      </c>
      <c r="N201" s="139" t="s">
        <v>47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172</v>
      </c>
      <c r="AT201" s="142" t="s">
        <v>167</v>
      </c>
      <c r="AU201" s="142" t="s">
        <v>114</v>
      </c>
      <c r="AY201" s="15" t="s">
        <v>164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114</v>
      </c>
      <c r="BK201" s="143">
        <f>ROUND(I201*H201,2)</f>
        <v>0</v>
      </c>
      <c r="BL201" s="15" t="s">
        <v>172</v>
      </c>
      <c r="BM201" s="142" t="s">
        <v>290</v>
      </c>
    </row>
    <row r="202" spans="2:65" s="12" customFormat="1" ht="11.25">
      <c r="B202" s="144"/>
      <c r="D202" s="145" t="s">
        <v>174</v>
      </c>
      <c r="E202" s="146" t="s">
        <v>1</v>
      </c>
      <c r="F202" s="147" t="s">
        <v>291</v>
      </c>
      <c r="H202" s="148">
        <v>3393</v>
      </c>
      <c r="I202" s="149"/>
      <c r="L202" s="144"/>
      <c r="M202" s="150"/>
      <c r="T202" s="151"/>
      <c r="AT202" s="146" t="s">
        <v>174</v>
      </c>
      <c r="AU202" s="146" t="s">
        <v>114</v>
      </c>
      <c r="AV202" s="12" t="s">
        <v>114</v>
      </c>
      <c r="AW202" s="12" t="s">
        <v>35</v>
      </c>
      <c r="AX202" s="12" t="s">
        <v>89</v>
      </c>
      <c r="AY202" s="146" t="s">
        <v>164</v>
      </c>
    </row>
    <row r="203" spans="2:65" s="1" customFormat="1" ht="21.75" customHeight="1">
      <c r="B203" s="30"/>
      <c r="C203" s="130" t="s">
        <v>292</v>
      </c>
      <c r="D203" s="131" t="s">
        <v>167</v>
      </c>
      <c r="E203" s="132" t="s">
        <v>293</v>
      </c>
      <c r="F203" s="133" t="s">
        <v>294</v>
      </c>
      <c r="G203" s="134" t="s">
        <v>271</v>
      </c>
      <c r="H203" s="135">
        <v>87</v>
      </c>
      <c r="I203" s="136"/>
      <c r="J203" s="137">
        <f>ROUND(I203*H203,2)</f>
        <v>0</v>
      </c>
      <c r="K203" s="133" t="s">
        <v>171</v>
      </c>
      <c r="L203" s="30"/>
      <c r="M203" s="138" t="s">
        <v>1</v>
      </c>
      <c r="N203" s="139" t="s">
        <v>47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172</v>
      </c>
      <c r="AT203" s="142" t="s">
        <v>167</v>
      </c>
      <c r="AU203" s="142" t="s">
        <v>114</v>
      </c>
      <c r="AY203" s="15" t="s">
        <v>164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114</v>
      </c>
      <c r="BK203" s="143">
        <f>ROUND(I203*H203,2)</f>
        <v>0</v>
      </c>
      <c r="BL203" s="15" t="s">
        <v>172</v>
      </c>
      <c r="BM203" s="142" t="s">
        <v>295</v>
      </c>
    </row>
    <row r="204" spans="2:65" s="12" customFormat="1" ht="11.25">
      <c r="B204" s="144"/>
      <c r="D204" s="145" t="s">
        <v>174</v>
      </c>
      <c r="E204" s="146" t="s">
        <v>1</v>
      </c>
      <c r="F204" s="147" t="s">
        <v>273</v>
      </c>
      <c r="H204" s="148">
        <v>87</v>
      </c>
      <c r="I204" s="149"/>
      <c r="L204" s="144"/>
      <c r="M204" s="150"/>
      <c r="T204" s="151"/>
      <c r="AT204" s="146" t="s">
        <v>174</v>
      </c>
      <c r="AU204" s="146" t="s">
        <v>114</v>
      </c>
      <c r="AV204" s="12" t="s">
        <v>114</v>
      </c>
      <c r="AW204" s="12" t="s">
        <v>35</v>
      </c>
      <c r="AX204" s="12" t="s">
        <v>89</v>
      </c>
      <c r="AY204" s="146" t="s">
        <v>164</v>
      </c>
    </row>
    <row r="205" spans="2:65" s="11" customFormat="1" ht="25.9" customHeight="1">
      <c r="B205" s="118"/>
      <c r="D205" s="119" t="s">
        <v>80</v>
      </c>
      <c r="E205" s="120" t="s">
        <v>296</v>
      </c>
      <c r="F205" s="120" t="s">
        <v>297</v>
      </c>
      <c r="I205" s="121"/>
      <c r="J205" s="122">
        <f>BK205</f>
        <v>0</v>
      </c>
      <c r="L205" s="118"/>
      <c r="M205" s="123"/>
      <c r="P205" s="124">
        <f>P206+P209+P212+P233+P237+P242+P247+P254+P263+P274+P277+P290+P293+P296+P299+P307</f>
        <v>0</v>
      </c>
      <c r="R205" s="124">
        <f>R206+R209+R212+R233+R237+R242+R247+R254+R263+R274+R277+R290+R293+R296+R299+R307</f>
        <v>0.50146899999999994</v>
      </c>
      <c r="T205" s="125">
        <f>T206+T209+T212+T233+T237+T242+T247+T254+T263+T274+T277+T290+T293+T296+T299+T307</f>
        <v>22.77759807</v>
      </c>
      <c r="AR205" s="119" t="s">
        <v>114</v>
      </c>
      <c r="AT205" s="126" t="s">
        <v>80</v>
      </c>
      <c r="AU205" s="126" t="s">
        <v>81</v>
      </c>
      <c r="AY205" s="119" t="s">
        <v>164</v>
      </c>
      <c r="BK205" s="127">
        <f>BK206+BK209+BK212+BK233+BK237+BK242+BK247+BK254+BK263+BK274+BK277+BK290+BK293+BK296+BK299+BK307</f>
        <v>0</v>
      </c>
    </row>
    <row r="206" spans="2:65" s="11" customFormat="1" ht="22.9" customHeight="1">
      <c r="B206" s="118"/>
      <c r="D206" s="119" t="s">
        <v>80</v>
      </c>
      <c r="E206" s="128" t="s">
        <v>298</v>
      </c>
      <c r="F206" s="128" t="s">
        <v>299</v>
      </c>
      <c r="I206" s="121"/>
      <c r="J206" s="129">
        <f>BK206</f>
        <v>0</v>
      </c>
      <c r="L206" s="118"/>
      <c r="M206" s="123"/>
      <c r="P206" s="124">
        <f>SUM(P207:P208)</f>
        <v>0</v>
      </c>
      <c r="R206" s="124">
        <f>SUM(R207:R208)</f>
        <v>0</v>
      </c>
      <c r="T206" s="125">
        <f>SUM(T207:T208)</f>
        <v>0.39599999999999996</v>
      </c>
      <c r="AR206" s="119" t="s">
        <v>114</v>
      </c>
      <c r="AT206" s="126" t="s">
        <v>80</v>
      </c>
      <c r="AU206" s="126" t="s">
        <v>89</v>
      </c>
      <c r="AY206" s="119" t="s">
        <v>164</v>
      </c>
      <c r="BK206" s="127">
        <f>SUM(BK207:BK208)</f>
        <v>0</v>
      </c>
    </row>
    <row r="207" spans="2:65" s="1" customFormat="1" ht="21.75" customHeight="1">
      <c r="B207" s="30"/>
      <c r="C207" s="130" t="s">
        <v>300</v>
      </c>
      <c r="D207" s="131" t="s">
        <v>167</v>
      </c>
      <c r="E207" s="132" t="s">
        <v>301</v>
      </c>
      <c r="F207" s="133" t="s">
        <v>302</v>
      </c>
      <c r="G207" s="134" t="s">
        <v>170</v>
      </c>
      <c r="H207" s="135">
        <v>72</v>
      </c>
      <c r="I207" s="136"/>
      <c r="J207" s="137">
        <f>ROUND(I207*H207,2)</f>
        <v>0</v>
      </c>
      <c r="K207" s="133" t="s">
        <v>171</v>
      </c>
      <c r="L207" s="30"/>
      <c r="M207" s="138" t="s">
        <v>1</v>
      </c>
      <c r="N207" s="139" t="s">
        <v>47</v>
      </c>
      <c r="P207" s="140">
        <f>O207*H207</f>
        <v>0</v>
      </c>
      <c r="Q207" s="140">
        <v>0</v>
      </c>
      <c r="R207" s="140">
        <f>Q207*H207</f>
        <v>0</v>
      </c>
      <c r="S207" s="140">
        <v>5.4999999999999997E-3</v>
      </c>
      <c r="T207" s="141">
        <f>S207*H207</f>
        <v>0.39599999999999996</v>
      </c>
      <c r="AR207" s="142" t="s">
        <v>245</v>
      </c>
      <c r="AT207" s="142" t="s">
        <v>167</v>
      </c>
      <c r="AU207" s="142" t="s">
        <v>114</v>
      </c>
      <c r="AY207" s="15" t="s">
        <v>164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114</v>
      </c>
      <c r="BK207" s="143">
        <f>ROUND(I207*H207,2)</f>
        <v>0</v>
      </c>
      <c r="BL207" s="15" t="s">
        <v>245</v>
      </c>
      <c r="BM207" s="142" t="s">
        <v>303</v>
      </c>
    </row>
    <row r="208" spans="2:65" s="12" customFormat="1" ht="11.25">
      <c r="B208" s="144"/>
      <c r="D208" s="145" t="s">
        <v>174</v>
      </c>
      <c r="E208" s="146" t="s">
        <v>1</v>
      </c>
      <c r="F208" s="147" t="s">
        <v>304</v>
      </c>
      <c r="H208" s="148">
        <v>72</v>
      </c>
      <c r="I208" s="149"/>
      <c r="L208" s="144"/>
      <c r="M208" s="150"/>
      <c r="T208" s="151"/>
      <c r="AT208" s="146" t="s">
        <v>174</v>
      </c>
      <c r="AU208" s="146" t="s">
        <v>114</v>
      </c>
      <c r="AV208" s="12" t="s">
        <v>114</v>
      </c>
      <c r="AW208" s="12" t="s">
        <v>35</v>
      </c>
      <c r="AX208" s="12" t="s">
        <v>89</v>
      </c>
      <c r="AY208" s="146" t="s">
        <v>164</v>
      </c>
    </row>
    <row r="209" spans="2:65" s="11" customFormat="1" ht="22.9" customHeight="1">
      <c r="B209" s="118"/>
      <c r="D209" s="119" t="s">
        <v>80</v>
      </c>
      <c r="E209" s="128" t="s">
        <v>305</v>
      </c>
      <c r="F209" s="128" t="s">
        <v>306</v>
      </c>
      <c r="I209" s="121"/>
      <c r="J209" s="129">
        <f>BK209</f>
        <v>0</v>
      </c>
      <c r="L209" s="118"/>
      <c r="M209" s="123"/>
      <c r="P209" s="124">
        <f>SUM(P210:P211)</f>
        <v>0</v>
      </c>
      <c r="R209" s="124">
        <f>SUM(R210:R211)</f>
        <v>0</v>
      </c>
      <c r="T209" s="125">
        <f>SUM(T210:T211)</f>
        <v>2.0775000000000001</v>
      </c>
      <c r="AR209" s="119" t="s">
        <v>114</v>
      </c>
      <c r="AT209" s="126" t="s">
        <v>80</v>
      </c>
      <c r="AU209" s="126" t="s">
        <v>89</v>
      </c>
      <c r="AY209" s="119" t="s">
        <v>164</v>
      </c>
      <c r="BK209" s="127">
        <f>SUM(BK210:BK211)</f>
        <v>0</v>
      </c>
    </row>
    <row r="210" spans="2:65" s="1" customFormat="1" ht="24.2" customHeight="1">
      <c r="B210" s="30"/>
      <c r="C210" s="130" t="s">
        <v>307</v>
      </c>
      <c r="D210" s="131" t="s">
        <v>167</v>
      </c>
      <c r="E210" s="132" t="s">
        <v>308</v>
      </c>
      <c r="F210" s="133" t="s">
        <v>309</v>
      </c>
      <c r="G210" s="134" t="s">
        <v>170</v>
      </c>
      <c r="H210" s="135">
        <v>138.5</v>
      </c>
      <c r="I210" s="136"/>
      <c r="J210" s="137">
        <f>ROUND(I210*H210,2)</f>
        <v>0</v>
      </c>
      <c r="K210" s="133" t="s">
        <v>171</v>
      </c>
      <c r="L210" s="30"/>
      <c r="M210" s="138" t="s">
        <v>1</v>
      </c>
      <c r="N210" s="139" t="s">
        <v>47</v>
      </c>
      <c r="P210" s="140">
        <f>O210*H210</f>
        <v>0</v>
      </c>
      <c r="Q210" s="140">
        <v>0</v>
      </c>
      <c r="R210" s="140">
        <f>Q210*H210</f>
        <v>0</v>
      </c>
      <c r="S210" s="140">
        <v>1.4999999999999999E-2</v>
      </c>
      <c r="T210" s="141">
        <f>S210*H210</f>
        <v>2.0775000000000001</v>
      </c>
      <c r="AR210" s="142" t="s">
        <v>245</v>
      </c>
      <c r="AT210" s="142" t="s">
        <v>167</v>
      </c>
      <c r="AU210" s="142" t="s">
        <v>114</v>
      </c>
      <c r="AY210" s="15" t="s">
        <v>164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114</v>
      </c>
      <c r="BK210" s="143">
        <f>ROUND(I210*H210,2)</f>
        <v>0</v>
      </c>
      <c r="BL210" s="15" t="s">
        <v>245</v>
      </c>
      <c r="BM210" s="142" t="s">
        <v>310</v>
      </c>
    </row>
    <row r="211" spans="2:65" s="12" customFormat="1" ht="11.25">
      <c r="B211" s="144"/>
      <c r="D211" s="145" t="s">
        <v>174</v>
      </c>
      <c r="E211" s="146" t="s">
        <v>1</v>
      </c>
      <c r="F211" s="147" t="s">
        <v>311</v>
      </c>
      <c r="H211" s="148">
        <v>138.5</v>
      </c>
      <c r="I211" s="149"/>
      <c r="L211" s="144"/>
      <c r="M211" s="150"/>
      <c r="T211" s="151"/>
      <c r="AT211" s="146" t="s">
        <v>174</v>
      </c>
      <c r="AU211" s="146" t="s">
        <v>114</v>
      </c>
      <c r="AV211" s="12" t="s">
        <v>114</v>
      </c>
      <c r="AW211" s="12" t="s">
        <v>35</v>
      </c>
      <c r="AX211" s="12" t="s">
        <v>89</v>
      </c>
      <c r="AY211" s="146" t="s">
        <v>164</v>
      </c>
    </row>
    <row r="212" spans="2:65" s="11" customFormat="1" ht="22.9" customHeight="1">
      <c r="B212" s="118"/>
      <c r="D212" s="119" t="s">
        <v>80</v>
      </c>
      <c r="E212" s="128" t="s">
        <v>312</v>
      </c>
      <c r="F212" s="128" t="s">
        <v>313</v>
      </c>
      <c r="I212" s="121"/>
      <c r="J212" s="129">
        <f>BK212</f>
        <v>0</v>
      </c>
      <c r="L212" s="118"/>
      <c r="M212" s="123"/>
      <c r="P212" s="124">
        <f>SUM(P213:P232)</f>
        <v>0</v>
      </c>
      <c r="R212" s="124">
        <f>SUM(R213:R232)</f>
        <v>0</v>
      </c>
      <c r="T212" s="125">
        <f>SUM(T213:T232)</f>
        <v>0.20526</v>
      </c>
      <c r="AR212" s="119" t="s">
        <v>114</v>
      </c>
      <c r="AT212" s="126" t="s">
        <v>80</v>
      </c>
      <c r="AU212" s="126" t="s">
        <v>89</v>
      </c>
      <c r="AY212" s="119" t="s">
        <v>164</v>
      </c>
      <c r="BK212" s="127">
        <f>SUM(BK213:BK232)</f>
        <v>0</v>
      </c>
    </row>
    <row r="213" spans="2:65" s="1" customFormat="1" ht="16.5" customHeight="1">
      <c r="B213" s="30"/>
      <c r="C213" s="130" t="s">
        <v>314</v>
      </c>
      <c r="D213" s="131" t="s">
        <v>167</v>
      </c>
      <c r="E213" s="132" t="s">
        <v>315</v>
      </c>
      <c r="F213" s="133" t="s">
        <v>316</v>
      </c>
      <c r="G213" s="134" t="s">
        <v>317</v>
      </c>
      <c r="H213" s="135">
        <v>2</v>
      </c>
      <c r="I213" s="136"/>
      <c r="J213" s="137">
        <f>ROUND(I213*H213,2)</f>
        <v>0</v>
      </c>
      <c r="K213" s="133" t="s">
        <v>171</v>
      </c>
      <c r="L213" s="30"/>
      <c r="M213" s="138" t="s">
        <v>1</v>
      </c>
      <c r="N213" s="139" t="s">
        <v>47</v>
      </c>
      <c r="P213" s="140">
        <f>O213*H213</f>
        <v>0</v>
      </c>
      <c r="Q213" s="140">
        <v>0</v>
      </c>
      <c r="R213" s="140">
        <f>Q213*H213</f>
        <v>0</v>
      </c>
      <c r="S213" s="140">
        <v>1.933E-2</v>
      </c>
      <c r="T213" s="141">
        <f>S213*H213</f>
        <v>3.866E-2</v>
      </c>
      <c r="AR213" s="142" t="s">
        <v>245</v>
      </c>
      <c r="AT213" s="142" t="s">
        <v>167</v>
      </c>
      <c r="AU213" s="142" t="s">
        <v>114</v>
      </c>
      <c r="AY213" s="15" t="s">
        <v>164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114</v>
      </c>
      <c r="BK213" s="143">
        <f>ROUND(I213*H213,2)</f>
        <v>0</v>
      </c>
      <c r="BL213" s="15" t="s">
        <v>245</v>
      </c>
      <c r="BM213" s="142" t="s">
        <v>318</v>
      </c>
    </row>
    <row r="214" spans="2:65" s="12" customFormat="1" ht="11.25">
      <c r="B214" s="144"/>
      <c r="D214" s="145" t="s">
        <v>174</v>
      </c>
      <c r="E214" s="146" t="s">
        <v>1</v>
      </c>
      <c r="F214" s="147" t="s">
        <v>114</v>
      </c>
      <c r="H214" s="148">
        <v>2</v>
      </c>
      <c r="I214" s="149"/>
      <c r="L214" s="144"/>
      <c r="M214" s="150"/>
      <c r="T214" s="151"/>
      <c r="AT214" s="146" t="s">
        <v>174</v>
      </c>
      <c r="AU214" s="146" t="s">
        <v>114</v>
      </c>
      <c r="AV214" s="12" t="s">
        <v>114</v>
      </c>
      <c r="AW214" s="12" t="s">
        <v>35</v>
      </c>
      <c r="AX214" s="12" t="s">
        <v>89</v>
      </c>
      <c r="AY214" s="146" t="s">
        <v>164</v>
      </c>
    </row>
    <row r="215" spans="2:65" s="1" customFormat="1" ht="16.5" customHeight="1">
      <c r="B215" s="30"/>
      <c r="C215" s="130" t="s">
        <v>319</v>
      </c>
      <c r="D215" s="131" t="s">
        <v>167</v>
      </c>
      <c r="E215" s="132" t="s">
        <v>320</v>
      </c>
      <c r="F215" s="133" t="s">
        <v>321</v>
      </c>
      <c r="G215" s="134" t="s">
        <v>317</v>
      </c>
      <c r="H215" s="135">
        <v>1</v>
      </c>
      <c r="I215" s="136"/>
      <c r="J215" s="137">
        <f>ROUND(I215*H215,2)</f>
        <v>0</v>
      </c>
      <c r="K215" s="133" t="s">
        <v>171</v>
      </c>
      <c r="L215" s="30"/>
      <c r="M215" s="138" t="s">
        <v>1</v>
      </c>
      <c r="N215" s="139" t="s">
        <v>47</v>
      </c>
      <c r="P215" s="140">
        <f>O215*H215</f>
        <v>0</v>
      </c>
      <c r="Q215" s="140">
        <v>0</v>
      </c>
      <c r="R215" s="140">
        <f>Q215*H215</f>
        <v>0</v>
      </c>
      <c r="S215" s="140">
        <v>1.9460000000000002E-2</v>
      </c>
      <c r="T215" s="141">
        <f>S215*H215</f>
        <v>1.9460000000000002E-2</v>
      </c>
      <c r="AR215" s="142" t="s">
        <v>245</v>
      </c>
      <c r="AT215" s="142" t="s">
        <v>167</v>
      </c>
      <c r="AU215" s="142" t="s">
        <v>114</v>
      </c>
      <c r="AY215" s="15" t="s">
        <v>164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114</v>
      </c>
      <c r="BK215" s="143">
        <f>ROUND(I215*H215,2)</f>
        <v>0</v>
      </c>
      <c r="BL215" s="15" t="s">
        <v>245</v>
      </c>
      <c r="BM215" s="142" t="s">
        <v>322</v>
      </c>
    </row>
    <row r="216" spans="2:65" s="12" customFormat="1" ht="11.25">
      <c r="B216" s="144"/>
      <c r="D216" s="145" t="s">
        <v>174</v>
      </c>
      <c r="E216" s="146" t="s">
        <v>1</v>
      </c>
      <c r="F216" s="147" t="s">
        <v>89</v>
      </c>
      <c r="H216" s="148">
        <v>1</v>
      </c>
      <c r="I216" s="149"/>
      <c r="L216" s="144"/>
      <c r="M216" s="150"/>
      <c r="T216" s="151"/>
      <c r="AT216" s="146" t="s">
        <v>174</v>
      </c>
      <c r="AU216" s="146" t="s">
        <v>114</v>
      </c>
      <c r="AV216" s="12" t="s">
        <v>114</v>
      </c>
      <c r="AW216" s="12" t="s">
        <v>35</v>
      </c>
      <c r="AX216" s="12" t="s">
        <v>89</v>
      </c>
      <c r="AY216" s="146" t="s">
        <v>164</v>
      </c>
    </row>
    <row r="217" spans="2:65" s="1" customFormat="1" ht="16.5" customHeight="1">
      <c r="B217" s="30"/>
      <c r="C217" s="130" t="s">
        <v>115</v>
      </c>
      <c r="D217" s="131" t="s">
        <v>167</v>
      </c>
      <c r="E217" s="132" t="s">
        <v>323</v>
      </c>
      <c r="F217" s="133" t="s">
        <v>324</v>
      </c>
      <c r="G217" s="134" t="s">
        <v>317</v>
      </c>
      <c r="H217" s="135">
        <v>1</v>
      </c>
      <c r="I217" s="136"/>
      <c r="J217" s="137">
        <f>ROUND(I217*H217,2)</f>
        <v>0</v>
      </c>
      <c r="K217" s="133" t="s">
        <v>325</v>
      </c>
      <c r="L217" s="30"/>
      <c r="M217" s="138" t="s">
        <v>1</v>
      </c>
      <c r="N217" s="139" t="s">
        <v>47</v>
      </c>
      <c r="P217" s="140">
        <f>O217*H217</f>
        <v>0</v>
      </c>
      <c r="Q217" s="140">
        <v>0</v>
      </c>
      <c r="R217" s="140">
        <f>Q217*H217</f>
        <v>0</v>
      </c>
      <c r="S217" s="140">
        <v>9.5100000000000004E-2</v>
      </c>
      <c r="T217" s="141">
        <f>S217*H217</f>
        <v>9.5100000000000004E-2</v>
      </c>
      <c r="AR217" s="142" t="s">
        <v>245</v>
      </c>
      <c r="AT217" s="142" t="s">
        <v>167</v>
      </c>
      <c r="AU217" s="142" t="s">
        <v>114</v>
      </c>
      <c r="AY217" s="15" t="s">
        <v>164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114</v>
      </c>
      <c r="BK217" s="143">
        <f>ROUND(I217*H217,2)</f>
        <v>0</v>
      </c>
      <c r="BL217" s="15" t="s">
        <v>245</v>
      </c>
      <c r="BM217" s="142" t="s">
        <v>326</v>
      </c>
    </row>
    <row r="218" spans="2:65" s="12" customFormat="1" ht="11.25">
      <c r="B218" s="144"/>
      <c r="D218" s="145" t="s">
        <v>174</v>
      </c>
      <c r="E218" s="146" t="s">
        <v>1</v>
      </c>
      <c r="F218" s="147" t="s">
        <v>89</v>
      </c>
      <c r="H218" s="148">
        <v>1</v>
      </c>
      <c r="I218" s="149"/>
      <c r="L218" s="144"/>
      <c r="M218" s="150"/>
      <c r="T218" s="151"/>
      <c r="AT218" s="146" t="s">
        <v>174</v>
      </c>
      <c r="AU218" s="146" t="s">
        <v>114</v>
      </c>
      <c r="AV218" s="12" t="s">
        <v>114</v>
      </c>
      <c r="AW218" s="12" t="s">
        <v>35</v>
      </c>
      <c r="AX218" s="12" t="s">
        <v>89</v>
      </c>
      <c r="AY218" s="146" t="s">
        <v>164</v>
      </c>
    </row>
    <row r="219" spans="2:65" s="1" customFormat="1" ht="16.5" customHeight="1">
      <c r="B219" s="30"/>
      <c r="C219" s="130" t="s">
        <v>327</v>
      </c>
      <c r="D219" s="131" t="s">
        <v>167</v>
      </c>
      <c r="E219" s="132" t="s">
        <v>328</v>
      </c>
      <c r="F219" s="133" t="s">
        <v>329</v>
      </c>
      <c r="G219" s="134" t="s">
        <v>317</v>
      </c>
      <c r="H219" s="135">
        <v>1</v>
      </c>
      <c r="I219" s="136"/>
      <c r="J219" s="137">
        <f>ROUND(I219*H219,2)</f>
        <v>0</v>
      </c>
      <c r="K219" s="133" t="s">
        <v>171</v>
      </c>
      <c r="L219" s="30"/>
      <c r="M219" s="138" t="s">
        <v>1</v>
      </c>
      <c r="N219" s="139" t="s">
        <v>47</v>
      </c>
      <c r="P219" s="140">
        <f>O219*H219</f>
        <v>0</v>
      </c>
      <c r="Q219" s="140">
        <v>0</v>
      </c>
      <c r="R219" s="140">
        <f>Q219*H219</f>
        <v>0</v>
      </c>
      <c r="S219" s="140">
        <v>2.2499999999999999E-2</v>
      </c>
      <c r="T219" s="141">
        <f>S219*H219</f>
        <v>2.2499999999999999E-2</v>
      </c>
      <c r="AR219" s="142" t="s">
        <v>245</v>
      </c>
      <c r="AT219" s="142" t="s">
        <v>167</v>
      </c>
      <c r="AU219" s="142" t="s">
        <v>114</v>
      </c>
      <c r="AY219" s="15" t="s">
        <v>164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114</v>
      </c>
      <c r="BK219" s="143">
        <f>ROUND(I219*H219,2)</f>
        <v>0</v>
      </c>
      <c r="BL219" s="15" t="s">
        <v>245</v>
      </c>
      <c r="BM219" s="142" t="s">
        <v>330</v>
      </c>
    </row>
    <row r="220" spans="2:65" s="12" customFormat="1" ht="11.25">
      <c r="B220" s="144"/>
      <c r="D220" s="145" t="s">
        <v>174</v>
      </c>
      <c r="E220" s="146" t="s">
        <v>1</v>
      </c>
      <c r="F220" s="147" t="s">
        <v>89</v>
      </c>
      <c r="H220" s="148">
        <v>1</v>
      </c>
      <c r="I220" s="149"/>
      <c r="L220" s="144"/>
      <c r="M220" s="150"/>
      <c r="T220" s="151"/>
      <c r="AT220" s="146" t="s">
        <v>174</v>
      </c>
      <c r="AU220" s="146" t="s">
        <v>114</v>
      </c>
      <c r="AV220" s="12" t="s">
        <v>114</v>
      </c>
      <c r="AW220" s="12" t="s">
        <v>35</v>
      </c>
      <c r="AX220" s="12" t="s">
        <v>89</v>
      </c>
      <c r="AY220" s="146" t="s">
        <v>164</v>
      </c>
    </row>
    <row r="221" spans="2:65" s="1" customFormat="1" ht="16.5" customHeight="1">
      <c r="B221" s="30"/>
      <c r="C221" s="130" t="s">
        <v>331</v>
      </c>
      <c r="D221" s="131" t="s">
        <v>167</v>
      </c>
      <c r="E221" s="132" t="s">
        <v>332</v>
      </c>
      <c r="F221" s="133" t="s">
        <v>333</v>
      </c>
      <c r="G221" s="134" t="s">
        <v>317</v>
      </c>
      <c r="H221" s="135">
        <v>1</v>
      </c>
      <c r="I221" s="136"/>
      <c r="J221" s="137">
        <f>ROUND(I221*H221,2)</f>
        <v>0</v>
      </c>
      <c r="K221" s="133" t="s">
        <v>171</v>
      </c>
      <c r="L221" s="30"/>
      <c r="M221" s="138" t="s">
        <v>1</v>
      </c>
      <c r="N221" s="139" t="s">
        <v>47</v>
      </c>
      <c r="P221" s="140">
        <f>O221*H221</f>
        <v>0</v>
      </c>
      <c r="Q221" s="140">
        <v>0</v>
      </c>
      <c r="R221" s="140">
        <f>Q221*H221</f>
        <v>0</v>
      </c>
      <c r="S221" s="140">
        <v>9.1999999999999998E-3</v>
      </c>
      <c r="T221" s="141">
        <f>S221*H221</f>
        <v>9.1999999999999998E-3</v>
      </c>
      <c r="AR221" s="142" t="s">
        <v>245</v>
      </c>
      <c r="AT221" s="142" t="s">
        <v>167</v>
      </c>
      <c r="AU221" s="142" t="s">
        <v>114</v>
      </c>
      <c r="AY221" s="15" t="s">
        <v>164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114</v>
      </c>
      <c r="BK221" s="143">
        <f>ROUND(I221*H221,2)</f>
        <v>0</v>
      </c>
      <c r="BL221" s="15" t="s">
        <v>245</v>
      </c>
      <c r="BM221" s="142" t="s">
        <v>334</v>
      </c>
    </row>
    <row r="222" spans="2:65" s="12" customFormat="1" ht="11.25">
      <c r="B222" s="144"/>
      <c r="D222" s="145" t="s">
        <v>174</v>
      </c>
      <c r="E222" s="146" t="s">
        <v>1</v>
      </c>
      <c r="F222" s="147" t="s">
        <v>89</v>
      </c>
      <c r="H222" s="148">
        <v>1</v>
      </c>
      <c r="I222" s="149"/>
      <c r="L222" s="144"/>
      <c r="M222" s="150"/>
      <c r="T222" s="151"/>
      <c r="AT222" s="146" t="s">
        <v>174</v>
      </c>
      <c r="AU222" s="146" t="s">
        <v>114</v>
      </c>
      <c r="AV222" s="12" t="s">
        <v>114</v>
      </c>
      <c r="AW222" s="12" t="s">
        <v>35</v>
      </c>
      <c r="AX222" s="12" t="s">
        <v>89</v>
      </c>
      <c r="AY222" s="146" t="s">
        <v>164</v>
      </c>
    </row>
    <row r="223" spans="2:65" s="1" customFormat="1" ht="16.5" customHeight="1">
      <c r="B223" s="30"/>
      <c r="C223" s="130" t="s">
        <v>335</v>
      </c>
      <c r="D223" s="131" t="s">
        <v>167</v>
      </c>
      <c r="E223" s="132" t="s">
        <v>336</v>
      </c>
      <c r="F223" s="133" t="s">
        <v>337</v>
      </c>
      <c r="G223" s="134" t="s">
        <v>317</v>
      </c>
      <c r="H223" s="135">
        <v>4</v>
      </c>
      <c r="I223" s="136"/>
      <c r="J223" s="137">
        <f>ROUND(I223*H223,2)</f>
        <v>0</v>
      </c>
      <c r="K223" s="133" t="s">
        <v>171</v>
      </c>
      <c r="L223" s="30"/>
      <c r="M223" s="138" t="s">
        <v>1</v>
      </c>
      <c r="N223" s="139" t="s">
        <v>47</v>
      </c>
      <c r="P223" s="140">
        <f>O223*H223</f>
        <v>0</v>
      </c>
      <c r="Q223" s="140">
        <v>0</v>
      </c>
      <c r="R223" s="140">
        <f>Q223*H223</f>
        <v>0</v>
      </c>
      <c r="S223" s="140">
        <v>1.56E-3</v>
      </c>
      <c r="T223" s="141">
        <f>S223*H223</f>
        <v>6.2399999999999999E-3</v>
      </c>
      <c r="AR223" s="142" t="s">
        <v>245</v>
      </c>
      <c r="AT223" s="142" t="s">
        <v>167</v>
      </c>
      <c r="AU223" s="142" t="s">
        <v>114</v>
      </c>
      <c r="AY223" s="15" t="s">
        <v>164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114</v>
      </c>
      <c r="BK223" s="143">
        <f>ROUND(I223*H223,2)</f>
        <v>0</v>
      </c>
      <c r="BL223" s="15" t="s">
        <v>245</v>
      </c>
      <c r="BM223" s="142" t="s">
        <v>338</v>
      </c>
    </row>
    <row r="224" spans="2:65" s="12" customFormat="1" ht="11.25">
      <c r="B224" s="144"/>
      <c r="D224" s="145" t="s">
        <v>174</v>
      </c>
      <c r="E224" s="146" t="s">
        <v>1</v>
      </c>
      <c r="F224" s="147" t="s">
        <v>172</v>
      </c>
      <c r="H224" s="148">
        <v>4</v>
      </c>
      <c r="I224" s="149"/>
      <c r="L224" s="144"/>
      <c r="M224" s="150"/>
      <c r="T224" s="151"/>
      <c r="AT224" s="146" t="s">
        <v>174</v>
      </c>
      <c r="AU224" s="146" t="s">
        <v>114</v>
      </c>
      <c r="AV224" s="12" t="s">
        <v>114</v>
      </c>
      <c r="AW224" s="12" t="s">
        <v>35</v>
      </c>
      <c r="AX224" s="12" t="s">
        <v>89</v>
      </c>
      <c r="AY224" s="146" t="s">
        <v>164</v>
      </c>
    </row>
    <row r="225" spans="2:65" s="1" customFormat="1" ht="16.5" customHeight="1">
      <c r="B225" s="30"/>
      <c r="C225" s="130" t="s">
        <v>339</v>
      </c>
      <c r="D225" s="131" t="s">
        <v>167</v>
      </c>
      <c r="E225" s="132" t="s">
        <v>340</v>
      </c>
      <c r="F225" s="133" t="s">
        <v>341</v>
      </c>
      <c r="G225" s="134" t="s">
        <v>317</v>
      </c>
      <c r="H225" s="135">
        <v>1</v>
      </c>
      <c r="I225" s="136"/>
      <c r="J225" s="137">
        <f>ROUND(I225*H225,2)</f>
        <v>0</v>
      </c>
      <c r="K225" s="133" t="s">
        <v>171</v>
      </c>
      <c r="L225" s="30"/>
      <c r="M225" s="138" t="s">
        <v>1</v>
      </c>
      <c r="N225" s="139" t="s">
        <v>47</v>
      </c>
      <c r="P225" s="140">
        <f>O225*H225</f>
        <v>0</v>
      </c>
      <c r="Q225" s="140">
        <v>0</v>
      </c>
      <c r="R225" s="140">
        <f>Q225*H225</f>
        <v>0</v>
      </c>
      <c r="S225" s="140">
        <v>8.5999999999999998E-4</v>
      </c>
      <c r="T225" s="141">
        <f>S225*H225</f>
        <v>8.5999999999999998E-4</v>
      </c>
      <c r="AR225" s="142" t="s">
        <v>245</v>
      </c>
      <c r="AT225" s="142" t="s">
        <v>167</v>
      </c>
      <c r="AU225" s="142" t="s">
        <v>114</v>
      </c>
      <c r="AY225" s="15" t="s">
        <v>164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114</v>
      </c>
      <c r="BK225" s="143">
        <f>ROUND(I225*H225,2)</f>
        <v>0</v>
      </c>
      <c r="BL225" s="15" t="s">
        <v>245</v>
      </c>
      <c r="BM225" s="142" t="s">
        <v>342</v>
      </c>
    </row>
    <row r="226" spans="2:65" s="12" customFormat="1" ht="11.25">
      <c r="B226" s="144"/>
      <c r="D226" s="145" t="s">
        <v>174</v>
      </c>
      <c r="E226" s="146" t="s">
        <v>1</v>
      </c>
      <c r="F226" s="147" t="s">
        <v>343</v>
      </c>
      <c r="H226" s="148">
        <v>1</v>
      </c>
      <c r="I226" s="149"/>
      <c r="L226" s="144"/>
      <c r="M226" s="150"/>
      <c r="T226" s="151"/>
      <c r="AT226" s="146" t="s">
        <v>174</v>
      </c>
      <c r="AU226" s="146" t="s">
        <v>114</v>
      </c>
      <c r="AV226" s="12" t="s">
        <v>114</v>
      </c>
      <c r="AW226" s="12" t="s">
        <v>35</v>
      </c>
      <c r="AX226" s="12" t="s">
        <v>89</v>
      </c>
      <c r="AY226" s="146" t="s">
        <v>164</v>
      </c>
    </row>
    <row r="227" spans="2:65" s="1" customFormat="1" ht="16.5" customHeight="1">
      <c r="B227" s="30"/>
      <c r="C227" s="130" t="s">
        <v>344</v>
      </c>
      <c r="D227" s="131" t="s">
        <v>167</v>
      </c>
      <c r="E227" s="132" t="s">
        <v>345</v>
      </c>
      <c r="F227" s="133" t="s">
        <v>346</v>
      </c>
      <c r="G227" s="134" t="s">
        <v>347</v>
      </c>
      <c r="H227" s="135">
        <v>1</v>
      </c>
      <c r="I227" s="136"/>
      <c r="J227" s="137">
        <f>ROUND(I227*H227,2)</f>
        <v>0</v>
      </c>
      <c r="K227" s="133" t="s">
        <v>171</v>
      </c>
      <c r="L227" s="30"/>
      <c r="M227" s="138" t="s">
        <v>1</v>
      </c>
      <c r="N227" s="139" t="s">
        <v>47</v>
      </c>
      <c r="P227" s="140">
        <f>O227*H227</f>
        <v>0</v>
      </c>
      <c r="Q227" s="140">
        <v>0</v>
      </c>
      <c r="R227" s="140">
        <f>Q227*H227</f>
        <v>0</v>
      </c>
      <c r="S227" s="140">
        <v>7.62E-3</v>
      </c>
      <c r="T227" s="141">
        <f>S227*H227</f>
        <v>7.62E-3</v>
      </c>
      <c r="AR227" s="142" t="s">
        <v>245</v>
      </c>
      <c r="AT227" s="142" t="s">
        <v>167</v>
      </c>
      <c r="AU227" s="142" t="s">
        <v>114</v>
      </c>
      <c r="AY227" s="15" t="s">
        <v>164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114</v>
      </c>
      <c r="BK227" s="143">
        <f>ROUND(I227*H227,2)</f>
        <v>0</v>
      </c>
      <c r="BL227" s="15" t="s">
        <v>245</v>
      </c>
      <c r="BM227" s="142" t="s">
        <v>348</v>
      </c>
    </row>
    <row r="228" spans="2:65" s="12" customFormat="1" ht="11.25">
      <c r="B228" s="144"/>
      <c r="D228" s="145" t="s">
        <v>174</v>
      </c>
      <c r="E228" s="146" t="s">
        <v>1</v>
      </c>
      <c r="F228" s="147" t="s">
        <v>349</v>
      </c>
      <c r="H228" s="148">
        <v>1</v>
      </c>
      <c r="I228" s="149"/>
      <c r="L228" s="144"/>
      <c r="M228" s="150"/>
      <c r="T228" s="151"/>
      <c r="AT228" s="146" t="s">
        <v>174</v>
      </c>
      <c r="AU228" s="146" t="s">
        <v>114</v>
      </c>
      <c r="AV228" s="12" t="s">
        <v>114</v>
      </c>
      <c r="AW228" s="12" t="s">
        <v>35</v>
      </c>
      <c r="AX228" s="12" t="s">
        <v>89</v>
      </c>
      <c r="AY228" s="146" t="s">
        <v>164</v>
      </c>
    </row>
    <row r="229" spans="2:65" s="1" customFormat="1" ht="16.5" customHeight="1">
      <c r="B229" s="30"/>
      <c r="C229" s="130" t="s">
        <v>350</v>
      </c>
      <c r="D229" s="131" t="s">
        <v>167</v>
      </c>
      <c r="E229" s="132" t="s">
        <v>351</v>
      </c>
      <c r="F229" s="133" t="s">
        <v>352</v>
      </c>
      <c r="G229" s="134" t="s">
        <v>347</v>
      </c>
      <c r="H229" s="135">
        <v>1</v>
      </c>
      <c r="I229" s="136"/>
      <c r="J229" s="137">
        <f>ROUND(I229*H229,2)</f>
        <v>0</v>
      </c>
      <c r="K229" s="133" t="s">
        <v>171</v>
      </c>
      <c r="L229" s="30"/>
      <c r="M229" s="138" t="s">
        <v>1</v>
      </c>
      <c r="N229" s="139" t="s">
        <v>47</v>
      </c>
      <c r="P229" s="140">
        <f>O229*H229</f>
        <v>0</v>
      </c>
      <c r="Q229" s="140">
        <v>0</v>
      </c>
      <c r="R229" s="140">
        <f>Q229*H229</f>
        <v>0</v>
      </c>
      <c r="S229" s="140">
        <v>5.1999999999999995E-4</v>
      </c>
      <c r="T229" s="141">
        <f>S229*H229</f>
        <v>5.1999999999999995E-4</v>
      </c>
      <c r="AR229" s="142" t="s">
        <v>245</v>
      </c>
      <c r="AT229" s="142" t="s">
        <v>167</v>
      </c>
      <c r="AU229" s="142" t="s">
        <v>114</v>
      </c>
      <c r="AY229" s="15" t="s">
        <v>164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114</v>
      </c>
      <c r="BK229" s="143">
        <f>ROUND(I229*H229,2)</f>
        <v>0</v>
      </c>
      <c r="BL229" s="15" t="s">
        <v>245</v>
      </c>
      <c r="BM229" s="142" t="s">
        <v>353</v>
      </c>
    </row>
    <row r="230" spans="2:65" s="12" customFormat="1" ht="11.25">
      <c r="B230" s="144"/>
      <c r="D230" s="145" t="s">
        <v>174</v>
      </c>
      <c r="E230" s="146" t="s">
        <v>1</v>
      </c>
      <c r="F230" s="147" t="s">
        <v>349</v>
      </c>
      <c r="H230" s="148">
        <v>1</v>
      </c>
      <c r="I230" s="149"/>
      <c r="L230" s="144"/>
      <c r="M230" s="150"/>
      <c r="T230" s="151"/>
      <c r="AT230" s="146" t="s">
        <v>174</v>
      </c>
      <c r="AU230" s="146" t="s">
        <v>114</v>
      </c>
      <c r="AV230" s="12" t="s">
        <v>114</v>
      </c>
      <c r="AW230" s="12" t="s">
        <v>35</v>
      </c>
      <c r="AX230" s="12" t="s">
        <v>89</v>
      </c>
      <c r="AY230" s="146" t="s">
        <v>164</v>
      </c>
    </row>
    <row r="231" spans="2:65" s="1" customFormat="1" ht="16.5" customHeight="1">
      <c r="B231" s="30"/>
      <c r="C231" s="130" t="s">
        <v>354</v>
      </c>
      <c r="D231" s="131" t="s">
        <v>167</v>
      </c>
      <c r="E231" s="132" t="s">
        <v>355</v>
      </c>
      <c r="F231" s="133" t="s">
        <v>356</v>
      </c>
      <c r="G231" s="134" t="s">
        <v>347</v>
      </c>
      <c r="H231" s="135">
        <v>6</v>
      </c>
      <c r="I231" s="136"/>
      <c r="J231" s="137">
        <f>ROUND(I231*H231,2)</f>
        <v>0</v>
      </c>
      <c r="K231" s="133" t="s">
        <v>171</v>
      </c>
      <c r="L231" s="30"/>
      <c r="M231" s="138" t="s">
        <v>1</v>
      </c>
      <c r="N231" s="139" t="s">
        <v>47</v>
      </c>
      <c r="P231" s="140">
        <f>O231*H231</f>
        <v>0</v>
      </c>
      <c r="Q231" s="140">
        <v>0</v>
      </c>
      <c r="R231" s="140">
        <f>Q231*H231</f>
        <v>0</v>
      </c>
      <c r="S231" s="140">
        <v>8.4999999999999995E-4</v>
      </c>
      <c r="T231" s="141">
        <f>S231*H231</f>
        <v>5.0999999999999995E-3</v>
      </c>
      <c r="AR231" s="142" t="s">
        <v>245</v>
      </c>
      <c r="AT231" s="142" t="s">
        <v>167</v>
      </c>
      <c r="AU231" s="142" t="s">
        <v>114</v>
      </c>
      <c r="AY231" s="15" t="s">
        <v>164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114</v>
      </c>
      <c r="BK231" s="143">
        <f>ROUND(I231*H231,2)</f>
        <v>0</v>
      </c>
      <c r="BL231" s="15" t="s">
        <v>245</v>
      </c>
      <c r="BM231" s="142" t="s">
        <v>357</v>
      </c>
    </row>
    <row r="232" spans="2:65" s="12" customFormat="1" ht="11.25">
      <c r="B232" s="144"/>
      <c r="D232" s="145" t="s">
        <v>174</v>
      </c>
      <c r="E232" s="146" t="s">
        <v>1</v>
      </c>
      <c r="F232" s="147" t="s">
        <v>192</v>
      </c>
      <c r="H232" s="148">
        <v>6</v>
      </c>
      <c r="I232" s="149"/>
      <c r="L232" s="144"/>
      <c r="M232" s="150"/>
      <c r="T232" s="151"/>
      <c r="AT232" s="146" t="s">
        <v>174</v>
      </c>
      <c r="AU232" s="146" t="s">
        <v>114</v>
      </c>
      <c r="AV232" s="12" t="s">
        <v>114</v>
      </c>
      <c r="AW232" s="12" t="s">
        <v>35</v>
      </c>
      <c r="AX232" s="12" t="s">
        <v>89</v>
      </c>
      <c r="AY232" s="146" t="s">
        <v>164</v>
      </c>
    </row>
    <row r="233" spans="2:65" s="11" customFormat="1" ht="22.9" customHeight="1">
      <c r="B233" s="118"/>
      <c r="D233" s="119" t="s">
        <v>80</v>
      </c>
      <c r="E233" s="128" t="s">
        <v>358</v>
      </c>
      <c r="F233" s="128" t="s">
        <v>359</v>
      </c>
      <c r="I233" s="121"/>
      <c r="J233" s="129">
        <f>BK233</f>
        <v>0</v>
      </c>
      <c r="L233" s="118"/>
      <c r="M233" s="123"/>
      <c r="P233" s="124">
        <f>SUM(P234:P236)</f>
        <v>0</v>
      </c>
      <c r="R233" s="124">
        <f>SUM(R234:R236)</f>
        <v>1.7000000000000001E-4</v>
      </c>
      <c r="T233" s="125">
        <f>SUM(T234:T236)</f>
        <v>0.22625000000000001</v>
      </c>
      <c r="AR233" s="119" t="s">
        <v>114</v>
      </c>
      <c r="AT233" s="126" t="s">
        <v>80</v>
      </c>
      <c r="AU233" s="126" t="s">
        <v>89</v>
      </c>
      <c r="AY233" s="119" t="s">
        <v>164</v>
      </c>
      <c r="BK233" s="127">
        <f>SUM(BK234:BK236)</f>
        <v>0</v>
      </c>
    </row>
    <row r="234" spans="2:65" s="1" customFormat="1" ht="33" customHeight="1">
      <c r="B234" s="30"/>
      <c r="C234" s="130" t="s">
        <v>360</v>
      </c>
      <c r="D234" s="131" t="s">
        <v>167</v>
      </c>
      <c r="E234" s="132" t="s">
        <v>361</v>
      </c>
      <c r="F234" s="133" t="s">
        <v>362</v>
      </c>
      <c r="G234" s="134" t="s">
        <v>347</v>
      </c>
      <c r="H234" s="135">
        <v>1</v>
      </c>
      <c r="I234" s="136"/>
      <c r="J234" s="137">
        <f>ROUND(I234*H234,2)</f>
        <v>0</v>
      </c>
      <c r="K234" s="133" t="s">
        <v>325</v>
      </c>
      <c r="L234" s="30"/>
      <c r="M234" s="138" t="s">
        <v>1</v>
      </c>
      <c r="N234" s="139" t="s">
        <v>47</v>
      </c>
      <c r="P234" s="140">
        <f>O234*H234</f>
        <v>0</v>
      </c>
      <c r="Q234" s="140">
        <v>1.7000000000000001E-4</v>
      </c>
      <c r="R234" s="140">
        <f>Q234*H234</f>
        <v>1.7000000000000001E-4</v>
      </c>
      <c r="S234" s="140">
        <v>0.22625000000000001</v>
      </c>
      <c r="T234" s="141">
        <f>S234*H234</f>
        <v>0.22625000000000001</v>
      </c>
      <c r="AR234" s="142" t="s">
        <v>245</v>
      </c>
      <c r="AT234" s="142" t="s">
        <v>167</v>
      </c>
      <c r="AU234" s="142" t="s">
        <v>114</v>
      </c>
      <c r="AY234" s="15" t="s">
        <v>164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5" t="s">
        <v>114</v>
      </c>
      <c r="BK234" s="143">
        <f>ROUND(I234*H234,2)</f>
        <v>0</v>
      </c>
      <c r="BL234" s="15" t="s">
        <v>245</v>
      </c>
      <c r="BM234" s="142" t="s">
        <v>363</v>
      </c>
    </row>
    <row r="235" spans="2:65" s="12" customFormat="1" ht="11.25">
      <c r="B235" s="144"/>
      <c r="D235" s="145" t="s">
        <v>174</v>
      </c>
      <c r="E235" s="146" t="s">
        <v>1</v>
      </c>
      <c r="F235" s="147" t="s">
        <v>364</v>
      </c>
      <c r="H235" s="148">
        <v>1</v>
      </c>
      <c r="I235" s="149"/>
      <c r="L235" s="144"/>
      <c r="M235" s="150"/>
      <c r="T235" s="151"/>
      <c r="AT235" s="146" t="s">
        <v>174</v>
      </c>
      <c r="AU235" s="146" t="s">
        <v>114</v>
      </c>
      <c r="AV235" s="12" t="s">
        <v>114</v>
      </c>
      <c r="AW235" s="12" t="s">
        <v>35</v>
      </c>
      <c r="AX235" s="12" t="s">
        <v>89</v>
      </c>
      <c r="AY235" s="146" t="s">
        <v>164</v>
      </c>
    </row>
    <row r="236" spans="2:65" s="1" customFormat="1" ht="16.5" customHeight="1">
      <c r="B236" s="30"/>
      <c r="C236" s="130" t="s">
        <v>365</v>
      </c>
      <c r="D236" s="131" t="s">
        <v>167</v>
      </c>
      <c r="E236" s="132" t="s">
        <v>366</v>
      </c>
      <c r="F236" s="133" t="s">
        <v>367</v>
      </c>
      <c r="G236" s="134" t="s">
        <v>347</v>
      </c>
      <c r="H236" s="135">
        <v>1</v>
      </c>
      <c r="I236" s="136"/>
      <c r="J236" s="137">
        <f>ROUND(I236*H236,2)</f>
        <v>0</v>
      </c>
      <c r="K236" s="133" t="s">
        <v>171</v>
      </c>
      <c r="L236" s="30"/>
      <c r="M236" s="138" t="s">
        <v>1</v>
      </c>
      <c r="N236" s="139" t="s">
        <v>47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245</v>
      </c>
      <c r="AT236" s="142" t="s">
        <v>167</v>
      </c>
      <c r="AU236" s="142" t="s">
        <v>114</v>
      </c>
      <c r="AY236" s="15" t="s">
        <v>164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5" t="s">
        <v>114</v>
      </c>
      <c r="BK236" s="143">
        <f>ROUND(I236*H236,2)</f>
        <v>0</v>
      </c>
      <c r="BL236" s="15" t="s">
        <v>245</v>
      </c>
      <c r="BM236" s="142" t="s">
        <v>368</v>
      </c>
    </row>
    <row r="237" spans="2:65" s="11" customFormat="1" ht="22.9" customHeight="1">
      <c r="B237" s="118"/>
      <c r="D237" s="119" t="s">
        <v>80</v>
      </c>
      <c r="E237" s="128" t="s">
        <v>369</v>
      </c>
      <c r="F237" s="128" t="s">
        <v>370</v>
      </c>
      <c r="I237" s="121"/>
      <c r="J237" s="129">
        <f>BK237</f>
        <v>0</v>
      </c>
      <c r="L237" s="118"/>
      <c r="M237" s="123"/>
      <c r="P237" s="124">
        <f>SUM(P238:P241)</f>
        <v>0</v>
      </c>
      <c r="R237" s="124">
        <f>SUM(R238:R241)</f>
        <v>8.8000000000000003E-4</v>
      </c>
      <c r="T237" s="125">
        <f>SUM(T238:T241)</f>
        <v>0.27423000000000003</v>
      </c>
      <c r="AR237" s="119" t="s">
        <v>114</v>
      </c>
      <c r="AT237" s="126" t="s">
        <v>80</v>
      </c>
      <c r="AU237" s="126" t="s">
        <v>89</v>
      </c>
      <c r="AY237" s="119" t="s">
        <v>164</v>
      </c>
      <c r="BK237" s="127">
        <f>SUM(BK238:BK241)</f>
        <v>0</v>
      </c>
    </row>
    <row r="238" spans="2:65" s="1" customFormat="1" ht="24.2" customHeight="1">
      <c r="B238" s="30"/>
      <c r="C238" s="130" t="s">
        <v>371</v>
      </c>
      <c r="D238" s="131" t="s">
        <v>167</v>
      </c>
      <c r="E238" s="132" t="s">
        <v>372</v>
      </c>
      <c r="F238" s="133" t="s">
        <v>373</v>
      </c>
      <c r="G238" s="134" t="s">
        <v>347</v>
      </c>
      <c r="H238" s="135">
        <v>11</v>
      </c>
      <c r="I238" s="136"/>
      <c r="J238" s="137">
        <f>ROUND(I238*H238,2)</f>
        <v>0</v>
      </c>
      <c r="K238" s="133" t="s">
        <v>325</v>
      </c>
      <c r="L238" s="30"/>
      <c r="M238" s="138" t="s">
        <v>1</v>
      </c>
      <c r="N238" s="139" t="s">
        <v>47</v>
      </c>
      <c r="P238" s="140">
        <f>O238*H238</f>
        <v>0</v>
      </c>
      <c r="Q238" s="140">
        <v>8.0000000000000007E-5</v>
      </c>
      <c r="R238" s="140">
        <f>Q238*H238</f>
        <v>8.8000000000000003E-4</v>
      </c>
      <c r="S238" s="140">
        <v>2.4930000000000001E-2</v>
      </c>
      <c r="T238" s="141">
        <f>S238*H238</f>
        <v>0.27423000000000003</v>
      </c>
      <c r="AR238" s="142" t="s">
        <v>245</v>
      </c>
      <c r="AT238" s="142" t="s">
        <v>167</v>
      </c>
      <c r="AU238" s="142" t="s">
        <v>114</v>
      </c>
      <c r="AY238" s="15" t="s">
        <v>164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5" t="s">
        <v>114</v>
      </c>
      <c r="BK238" s="143">
        <f>ROUND(I238*H238,2)</f>
        <v>0</v>
      </c>
      <c r="BL238" s="15" t="s">
        <v>245</v>
      </c>
      <c r="BM238" s="142" t="s">
        <v>374</v>
      </c>
    </row>
    <row r="239" spans="2:65" s="12" customFormat="1" ht="11.25">
      <c r="B239" s="144"/>
      <c r="D239" s="145" t="s">
        <v>174</v>
      </c>
      <c r="E239" s="146" t="s">
        <v>1</v>
      </c>
      <c r="F239" s="147" t="s">
        <v>375</v>
      </c>
      <c r="H239" s="148">
        <v>11</v>
      </c>
      <c r="I239" s="149"/>
      <c r="L239" s="144"/>
      <c r="M239" s="150"/>
      <c r="T239" s="151"/>
      <c r="AT239" s="146" t="s">
        <v>174</v>
      </c>
      <c r="AU239" s="146" t="s">
        <v>114</v>
      </c>
      <c r="AV239" s="12" t="s">
        <v>114</v>
      </c>
      <c r="AW239" s="12" t="s">
        <v>35</v>
      </c>
      <c r="AX239" s="12" t="s">
        <v>89</v>
      </c>
      <c r="AY239" s="146" t="s">
        <v>164</v>
      </c>
    </row>
    <row r="240" spans="2:65" s="1" customFormat="1" ht="16.5" customHeight="1">
      <c r="B240" s="30"/>
      <c r="C240" s="130" t="s">
        <v>376</v>
      </c>
      <c r="D240" s="131" t="s">
        <v>167</v>
      </c>
      <c r="E240" s="132" t="s">
        <v>377</v>
      </c>
      <c r="F240" s="133" t="s">
        <v>378</v>
      </c>
      <c r="G240" s="134" t="s">
        <v>170</v>
      </c>
      <c r="H240" s="135">
        <v>20</v>
      </c>
      <c r="I240" s="136"/>
      <c r="J240" s="137">
        <f>ROUND(I240*H240,2)</f>
        <v>0</v>
      </c>
      <c r="K240" s="133" t="s">
        <v>171</v>
      </c>
      <c r="L240" s="30"/>
      <c r="M240" s="138" t="s">
        <v>1</v>
      </c>
      <c r="N240" s="139" t="s">
        <v>47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245</v>
      </c>
      <c r="AT240" s="142" t="s">
        <v>167</v>
      </c>
      <c r="AU240" s="142" t="s">
        <v>114</v>
      </c>
      <c r="AY240" s="15" t="s">
        <v>164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5" t="s">
        <v>114</v>
      </c>
      <c r="BK240" s="143">
        <f>ROUND(I240*H240,2)</f>
        <v>0</v>
      </c>
      <c r="BL240" s="15" t="s">
        <v>245</v>
      </c>
      <c r="BM240" s="142" t="s">
        <v>379</v>
      </c>
    </row>
    <row r="241" spans="2:65" s="12" customFormat="1" ht="11.25">
      <c r="B241" s="144"/>
      <c r="D241" s="145" t="s">
        <v>174</v>
      </c>
      <c r="E241" s="146" t="s">
        <v>1</v>
      </c>
      <c r="F241" s="147" t="s">
        <v>268</v>
      </c>
      <c r="H241" s="148">
        <v>20</v>
      </c>
      <c r="I241" s="149"/>
      <c r="L241" s="144"/>
      <c r="M241" s="150"/>
      <c r="T241" s="151"/>
      <c r="AT241" s="146" t="s">
        <v>174</v>
      </c>
      <c r="AU241" s="146" t="s">
        <v>114</v>
      </c>
      <c r="AV241" s="12" t="s">
        <v>114</v>
      </c>
      <c r="AW241" s="12" t="s">
        <v>35</v>
      </c>
      <c r="AX241" s="12" t="s">
        <v>89</v>
      </c>
      <c r="AY241" s="146" t="s">
        <v>164</v>
      </c>
    </row>
    <row r="242" spans="2:65" s="11" customFormat="1" ht="22.9" customHeight="1">
      <c r="B242" s="118"/>
      <c r="D242" s="119" t="s">
        <v>80</v>
      </c>
      <c r="E242" s="128" t="s">
        <v>380</v>
      </c>
      <c r="F242" s="128" t="s">
        <v>381</v>
      </c>
      <c r="I242" s="121"/>
      <c r="J242" s="129">
        <f>BK242</f>
        <v>0</v>
      </c>
      <c r="L242" s="118"/>
      <c r="M242" s="123"/>
      <c r="P242" s="124">
        <f>SUM(P243:P246)</f>
        <v>0</v>
      </c>
      <c r="R242" s="124">
        <f>SUM(R243:R246)</f>
        <v>0</v>
      </c>
      <c r="T242" s="125">
        <f>SUM(T243:T246)</f>
        <v>2.017935</v>
      </c>
      <c r="AR242" s="119" t="s">
        <v>114</v>
      </c>
      <c r="AT242" s="126" t="s">
        <v>80</v>
      </c>
      <c r="AU242" s="126" t="s">
        <v>89</v>
      </c>
      <c r="AY242" s="119" t="s">
        <v>164</v>
      </c>
      <c r="BK242" s="127">
        <f>SUM(BK243:BK246)</f>
        <v>0</v>
      </c>
    </row>
    <row r="243" spans="2:65" s="1" customFormat="1" ht="16.5" customHeight="1">
      <c r="B243" s="30"/>
      <c r="C243" s="130" t="s">
        <v>382</v>
      </c>
      <c r="D243" s="131" t="s">
        <v>167</v>
      </c>
      <c r="E243" s="132" t="s">
        <v>383</v>
      </c>
      <c r="F243" s="133" t="s">
        <v>384</v>
      </c>
      <c r="G243" s="134" t="s">
        <v>170</v>
      </c>
      <c r="H243" s="135">
        <v>231.423</v>
      </c>
      <c r="I243" s="136"/>
      <c r="J243" s="137">
        <f>ROUND(I243*H243,2)</f>
        <v>0</v>
      </c>
      <c r="K243" s="133" t="s">
        <v>171</v>
      </c>
      <c r="L243" s="30"/>
      <c r="M243" s="138" t="s">
        <v>1</v>
      </c>
      <c r="N243" s="139" t="s">
        <v>47</v>
      </c>
      <c r="P243" s="140">
        <f>O243*H243</f>
        <v>0</v>
      </c>
      <c r="Q243" s="140">
        <v>0</v>
      </c>
      <c r="R243" s="140">
        <f>Q243*H243</f>
        <v>0</v>
      </c>
      <c r="S243" s="140">
        <v>5.0000000000000001E-3</v>
      </c>
      <c r="T243" s="141">
        <f>S243*H243</f>
        <v>1.1571150000000001</v>
      </c>
      <c r="AR243" s="142" t="s">
        <v>245</v>
      </c>
      <c r="AT243" s="142" t="s">
        <v>167</v>
      </c>
      <c r="AU243" s="142" t="s">
        <v>114</v>
      </c>
      <c r="AY243" s="15" t="s">
        <v>164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114</v>
      </c>
      <c r="BK243" s="143">
        <f>ROUND(I243*H243,2)</f>
        <v>0</v>
      </c>
      <c r="BL243" s="15" t="s">
        <v>245</v>
      </c>
      <c r="BM243" s="142" t="s">
        <v>385</v>
      </c>
    </row>
    <row r="244" spans="2:65" s="12" customFormat="1" ht="11.25">
      <c r="B244" s="144"/>
      <c r="D244" s="145" t="s">
        <v>174</v>
      </c>
      <c r="E244" s="146" t="s">
        <v>1</v>
      </c>
      <c r="F244" s="147" t="s">
        <v>386</v>
      </c>
      <c r="H244" s="148">
        <v>231.423</v>
      </c>
      <c r="I244" s="149"/>
      <c r="L244" s="144"/>
      <c r="M244" s="150"/>
      <c r="T244" s="151"/>
      <c r="AT244" s="146" t="s">
        <v>174</v>
      </c>
      <c r="AU244" s="146" t="s">
        <v>114</v>
      </c>
      <c r="AV244" s="12" t="s">
        <v>114</v>
      </c>
      <c r="AW244" s="12" t="s">
        <v>35</v>
      </c>
      <c r="AX244" s="12" t="s">
        <v>89</v>
      </c>
      <c r="AY244" s="146" t="s">
        <v>164</v>
      </c>
    </row>
    <row r="245" spans="2:65" s="1" customFormat="1" ht="16.5" customHeight="1">
      <c r="B245" s="30"/>
      <c r="C245" s="130" t="s">
        <v>387</v>
      </c>
      <c r="D245" s="131" t="s">
        <v>167</v>
      </c>
      <c r="E245" s="132" t="s">
        <v>388</v>
      </c>
      <c r="F245" s="133" t="s">
        <v>389</v>
      </c>
      <c r="G245" s="134" t="s">
        <v>170</v>
      </c>
      <c r="H245" s="135">
        <v>57.387999999999998</v>
      </c>
      <c r="I245" s="136"/>
      <c r="J245" s="137">
        <f>ROUND(I245*H245,2)</f>
        <v>0</v>
      </c>
      <c r="K245" s="133" t="s">
        <v>171</v>
      </c>
      <c r="L245" s="30"/>
      <c r="M245" s="138" t="s">
        <v>1</v>
      </c>
      <c r="N245" s="139" t="s">
        <v>47</v>
      </c>
      <c r="P245" s="140">
        <f>O245*H245</f>
        <v>0</v>
      </c>
      <c r="Q245" s="140">
        <v>0</v>
      </c>
      <c r="R245" s="140">
        <f>Q245*H245</f>
        <v>0</v>
      </c>
      <c r="S245" s="140">
        <v>1.4999999999999999E-2</v>
      </c>
      <c r="T245" s="141">
        <f>S245*H245</f>
        <v>0.86081999999999992</v>
      </c>
      <c r="AR245" s="142" t="s">
        <v>245</v>
      </c>
      <c r="AT245" s="142" t="s">
        <v>167</v>
      </c>
      <c r="AU245" s="142" t="s">
        <v>114</v>
      </c>
      <c r="AY245" s="15" t="s">
        <v>164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114</v>
      </c>
      <c r="BK245" s="143">
        <f>ROUND(I245*H245,2)</f>
        <v>0</v>
      </c>
      <c r="BL245" s="15" t="s">
        <v>245</v>
      </c>
      <c r="BM245" s="142" t="s">
        <v>390</v>
      </c>
    </row>
    <row r="246" spans="2:65" s="12" customFormat="1" ht="11.25">
      <c r="B246" s="144"/>
      <c r="D246" s="145" t="s">
        <v>174</v>
      </c>
      <c r="E246" s="146" t="s">
        <v>1</v>
      </c>
      <c r="F246" s="147" t="s">
        <v>391</v>
      </c>
      <c r="H246" s="148">
        <v>57.387999999999998</v>
      </c>
      <c r="I246" s="149"/>
      <c r="L246" s="144"/>
      <c r="M246" s="150"/>
      <c r="T246" s="151"/>
      <c r="AT246" s="146" t="s">
        <v>174</v>
      </c>
      <c r="AU246" s="146" t="s">
        <v>114</v>
      </c>
      <c r="AV246" s="12" t="s">
        <v>114</v>
      </c>
      <c r="AW246" s="12" t="s">
        <v>35</v>
      </c>
      <c r="AX246" s="12" t="s">
        <v>89</v>
      </c>
      <c r="AY246" s="146" t="s">
        <v>164</v>
      </c>
    </row>
    <row r="247" spans="2:65" s="11" customFormat="1" ht="22.9" customHeight="1">
      <c r="B247" s="118"/>
      <c r="D247" s="119" t="s">
        <v>80</v>
      </c>
      <c r="E247" s="128" t="s">
        <v>392</v>
      </c>
      <c r="F247" s="128" t="s">
        <v>393</v>
      </c>
      <c r="I247" s="121"/>
      <c r="J247" s="129">
        <f>BK247</f>
        <v>0</v>
      </c>
      <c r="L247" s="118"/>
      <c r="M247" s="123"/>
      <c r="P247" s="124">
        <f>SUM(P248:P253)</f>
        <v>0</v>
      </c>
      <c r="R247" s="124">
        <f>SUM(R248:R253)</f>
        <v>0</v>
      </c>
      <c r="T247" s="125">
        <f>SUM(T248:T253)</f>
        <v>6.2000001999999999</v>
      </c>
      <c r="AR247" s="119" t="s">
        <v>114</v>
      </c>
      <c r="AT247" s="126" t="s">
        <v>80</v>
      </c>
      <c r="AU247" s="126" t="s">
        <v>89</v>
      </c>
      <c r="AY247" s="119" t="s">
        <v>164</v>
      </c>
      <c r="BK247" s="127">
        <f>SUM(BK248:BK253)</f>
        <v>0</v>
      </c>
    </row>
    <row r="248" spans="2:65" s="1" customFormat="1" ht="16.5" customHeight="1">
      <c r="B248" s="30"/>
      <c r="C248" s="130" t="s">
        <v>394</v>
      </c>
      <c r="D248" s="131" t="s">
        <v>167</v>
      </c>
      <c r="E248" s="132" t="s">
        <v>395</v>
      </c>
      <c r="F248" s="133" t="s">
        <v>396</v>
      </c>
      <c r="G248" s="134" t="s">
        <v>170</v>
      </c>
      <c r="H248" s="135">
        <v>29.04</v>
      </c>
      <c r="I248" s="136"/>
      <c r="J248" s="137">
        <f>ROUND(I248*H248,2)</f>
        <v>0</v>
      </c>
      <c r="K248" s="133" t="s">
        <v>171</v>
      </c>
      <c r="L248" s="30"/>
      <c r="M248" s="138" t="s">
        <v>1</v>
      </c>
      <c r="N248" s="139" t="s">
        <v>47</v>
      </c>
      <c r="P248" s="140">
        <f>O248*H248</f>
        <v>0</v>
      </c>
      <c r="Q248" s="140">
        <v>0</v>
      </c>
      <c r="R248" s="140">
        <f>Q248*H248</f>
        <v>0</v>
      </c>
      <c r="S248" s="140">
        <v>5.638E-2</v>
      </c>
      <c r="T248" s="141">
        <f>S248*H248</f>
        <v>1.6372751999999999</v>
      </c>
      <c r="AR248" s="142" t="s">
        <v>245</v>
      </c>
      <c r="AT248" s="142" t="s">
        <v>167</v>
      </c>
      <c r="AU248" s="142" t="s">
        <v>114</v>
      </c>
      <c r="AY248" s="15" t="s">
        <v>164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5" t="s">
        <v>114</v>
      </c>
      <c r="BK248" s="143">
        <f>ROUND(I248*H248,2)</f>
        <v>0</v>
      </c>
      <c r="BL248" s="15" t="s">
        <v>245</v>
      </c>
      <c r="BM248" s="142" t="s">
        <v>397</v>
      </c>
    </row>
    <row r="249" spans="2:65" s="12" customFormat="1" ht="11.25">
      <c r="B249" s="144"/>
      <c r="D249" s="145" t="s">
        <v>174</v>
      </c>
      <c r="E249" s="146" t="s">
        <v>1</v>
      </c>
      <c r="F249" s="147" t="s">
        <v>398</v>
      </c>
      <c r="H249" s="148">
        <v>29.04</v>
      </c>
      <c r="I249" s="149"/>
      <c r="L249" s="144"/>
      <c r="M249" s="150"/>
      <c r="T249" s="151"/>
      <c r="AT249" s="146" t="s">
        <v>174</v>
      </c>
      <c r="AU249" s="146" t="s">
        <v>114</v>
      </c>
      <c r="AV249" s="12" t="s">
        <v>114</v>
      </c>
      <c r="AW249" s="12" t="s">
        <v>35</v>
      </c>
      <c r="AX249" s="12" t="s">
        <v>89</v>
      </c>
      <c r="AY249" s="146" t="s">
        <v>164</v>
      </c>
    </row>
    <row r="250" spans="2:65" s="1" customFormat="1" ht="16.5" customHeight="1">
      <c r="B250" s="30"/>
      <c r="C250" s="130" t="s">
        <v>399</v>
      </c>
      <c r="D250" s="131" t="s">
        <v>167</v>
      </c>
      <c r="E250" s="132" t="s">
        <v>400</v>
      </c>
      <c r="F250" s="133" t="s">
        <v>401</v>
      </c>
      <c r="G250" s="134" t="s">
        <v>170</v>
      </c>
      <c r="H250" s="135">
        <v>138.5</v>
      </c>
      <c r="I250" s="136"/>
      <c r="J250" s="137">
        <f>ROUND(I250*H250,2)</f>
        <v>0</v>
      </c>
      <c r="K250" s="133" t="s">
        <v>171</v>
      </c>
      <c r="L250" s="30"/>
      <c r="M250" s="138" t="s">
        <v>1</v>
      </c>
      <c r="N250" s="139" t="s">
        <v>47</v>
      </c>
      <c r="P250" s="140">
        <f>O250*H250</f>
        <v>0</v>
      </c>
      <c r="Q250" s="140">
        <v>0</v>
      </c>
      <c r="R250" s="140">
        <f>Q250*H250</f>
        <v>0</v>
      </c>
      <c r="S250" s="140">
        <v>1.7250000000000001E-2</v>
      </c>
      <c r="T250" s="141">
        <f>S250*H250</f>
        <v>2.3891250000000004</v>
      </c>
      <c r="AR250" s="142" t="s">
        <v>245</v>
      </c>
      <c r="AT250" s="142" t="s">
        <v>167</v>
      </c>
      <c r="AU250" s="142" t="s">
        <v>114</v>
      </c>
      <c r="AY250" s="15" t="s">
        <v>164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5" t="s">
        <v>114</v>
      </c>
      <c r="BK250" s="143">
        <f>ROUND(I250*H250,2)</f>
        <v>0</v>
      </c>
      <c r="BL250" s="15" t="s">
        <v>245</v>
      </c>
      <c r="BM250" s="142" t="s">
        <v>402</v>
      </c>
    </row>
    <row r="251" spans="2:65" s="12" customFormat="1" ht="11.25">
      <c r="B251" s="144"/>
      <c r="D251" s="145" t="s">
        <v>174</v>
      </c>
      <c r="E251" s="146" t="s">
        <v>1</v>
      </c>
      <c r="F251" s="147" t="s">
        <v>403</v>
      </c>
      <c r="H251" s="148">
        <v>138.5</v>
      </c>
      <c r="I251" s="149"/>
      <c r="L251" s="144"/>
      <c r="M251" s="150"/>
      <c r="T251" s="151"/>
      <c r="AT251" s="146" t="s">
        <v>174</v>
      </c>
      <c r="AU251" s="146" t="s">
        <v>114</v>
      </c>
      <c r="AV251" s="12" t="s">
        <v>114</v>
      </c>
      <c r="AW251" s="12" t="s">
        <v>35</v>
      </c>
      <c r="AX251" s="12" t="s">
        <v>89</v>
      </c>
      <c r="AY251" s="146" t="s">
        <v>164</v>
      </c>
    </row>
    <row r="252" spans="2:65" s="1" customFormat="1" ht="16.5" customHeight="1">
      <c r="B252" s="30"/>
      <c r="C252" s="130" t="s">
        <v>404</v>
      </c>
      <c r="D252" s="131" t="s">
        <v>167</v>
      </c>
      <c r="E252" s="132" t="s">
        <v>405</v>
      </c>
      <c r="F252" s="133" t="s">
        <v>406</v>
      </c>
      <c r="G252" s="134" t="s">
        <v>170</v>
      </c>
      <c r="H252" s="135">
        <v>83.6</v>
      </c>
      <c r="I252" s="136"/>
      <c r="J252" s="137">
        <f>ROUND(I252*H252,2)</f>
        <v>0</v>
      </c>
      <c r="K252" s="133" t="s">
        <v>171</v>
      </c>
      <c r="L252" s="30"/>
      <c r="M252" s="138" t="s">
        <v>1</v>
      </c>
      <c r="N252" s="139" t="s">
        <v>47</v>
      </c>
      <c r="P252" s="140">
        <f>O252*H252</f>
        <v>0</v>
      </c>
      <c r="Q252" s="140">
        <v>0</v>
      </c>
      <c r="R252" s="140">
        <f>Q252*H252</f>
        <v>0</v>
      </c>
      <c r="S252" s="140">
        <v>2.5999999999999999E-2</v>
      </c>
      <c r="T252" s="141">
        <f>S252*H252</f>
        <v>2.1735999999999995</v>
      </c>
      <c r="AR252" s="142" t="s">
        <v>245</v>
      </c>
      <c r="AT252" s="142" t="s">
        <v>167</v>
      </c>
      <c r="AU252" s="142" t="s">
        <v>114</v>
      </c>
      <c r="AY252" s="15" t="s">
        <v>164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5" t="s">
        <v>114</v>
      </c>
      <c r="BK252" s="143">
        <f>ROUND(I252*H252,2)</f>
        <v>0</v>
      </c>
      <c r="BL252" s="15" t="s">
        <v>245</v>
      </c>
      <c r="BM252" s="142" t="s">
        <v>407</v>
      </c>
    </row>
    <row r="253" spans="2:65" s="12" customFormat="1" ht="11.25">
      <c r="B253" s="144"/>
      <c r="D253" s="145" t="s">
        <v>174</v>
      </c>
      <c r="E253" s="146" t="s">
        <v>1</v>
      </c>
      <c r="F253" s="147" t="s">
        <v>408</v>
      </c>
      <c r="H253" s="148">
        <v>83.6</v>
      </c>
      <c r="I253" s="149"/>
      <c r="L253" s="144"/>
      <c r="M253" s="150"/>
      <c r="T253" s="151"/>
      <c r="AT253" s="146" t="s">
        <v>174</v>
      </c>
      <c r="AU253" s="146" t="s">
        <v>114</v>
      </c>
      <c r="AV253" s="12" t="s">
        <v>114</v>
      </c>
      <c r="AW253" s="12" t="s">
        <v>35</v>
      </c>
      <c r="AX253" s="12" t="s">
        <v>89</v>
      </c>
      <c r="AY253" s="146" t="s">
        <v>164</v>
      </c>
    </row>
    <row r="254" spans="2:65" s="11" customFormat="1" ht="22.9" customHeight="1">
      <c r="B254" s="118"/>
      <c r="D254" s="119" t="s">
        <v>80</v>
      </c>
      <c r="E254" s="128" t="s">
        <v>409</v>
      </c>
      <c r="F254" s="128" t="s">
        <v>410</v>
      </c>
      <c r="I254" s="121"/>
      <c r="J254" s="129">
        <f>BK254</f>
        <v>0</v>
      </c>
      <c r="L254" s="118"/>
      <c r="M254" s="123"/>
      <c r="P254" s="124">
        <f>SUM(P255:P262)</f>
        <v>0</v>
      </c>
      <c r="R254" s="124">
        <f>SUM(R255:R262)</f>
        <v>0</v>
      </c>
      <c r="T254" s="125">
        <f>SUM(T255:T262)</f>
        <v>0.24042399999999997</v>
      </c>
      <c r="AR254" s="119" t="s">
        <v>114</v>
      </c>
      <c r="AT254" s="126" t="s">
        <v>80</v>
      </c>
      <c r="AU254" s="126" t="s">
        <v>89</v>
      </c>
      <c r="AY254" s="119" t="s">
        <v>164</v>
      </c>
      <c r="BK254" s="127">
        <f>SUM(BK255:BK262)</f>
        <v>0</v>
      </c>
    </row>
    <row r="255" spans="2:65" s="1" customFormat="1" ht="16.5" customHeight="1">
      <c r="B255" s="30"/>
      <c r="C255" s="130" t="s">
        <v>411</v>
      </c>
      <c r="D255" s="131" t="s">
        <v>167</v>
      </c>
      <c r="E255" s="132" t="s">
        <v>412</v>
      </c>
      <c r="F255" s="133" t="s">
        <v>413</v>
      </c>
      <c r="G255" s="134" t="s">
        <v>276</v>
      </c>
      <c r="H255" s="135">
        <v>33.6</v>
      </c>
      <c r="I255" s="136"/>
      <c r="J255" s="137">
        <f>ROUND(I255*H255,2)</f>
        <v>0</v>
      </c>
      <c r="K255" s="133" t="s">
        <v>171</v>
      </c>
      <c r="L255" s="30"/>
      <c r="M255" s="138" t="s">
        <v>1</v>
      </c>
      <c r="N255" s="139" t="s">
        <v>47</v>
      </c>
      <c r="P255" s="140">
        <f>O255*H255</f>
        <v>0</v>
      </c>
      <c r="Q255" s="140">
        <v>0</v>
      </c>
      <c r="R255" s="140">
        <f>Q255*H255</f>
        <v>0</v>
      </c>
      <c r="S255" s="140">
        <v>1.6999999999999999E-3</v>
      </c>
      <c r="T255" s="141">
        <f>S255*H255</f>
        <v>5.7119999999999997E-2</v>
      </c>
      <c r="AR255" s="142" t="s">
        <v>245</v>
      </c>
      <c r="AT255" s="142" t="s">
        <v>167</v>
      </c>
      <c r="AU255" s="142" t="s">
        <v>114</v>
      </c>
      <c r="AY255" s="15" t="s">
        <v>164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114</v>
      </c>
      <c r="BK255" s="143">
        <f>ROUND(I255*H255,2)</f>
        <v>0</v>
      </c>
      <c r="BL255" s="15" t="s">
        <v>245</v>
      </c>
      <c r="BM255" s="142" t="s">
        <v>414</v>
      </c>
    </row>
    <row r="256" spans="2:65" s="12" customFormat="1" ht="11.25">
      <c r="B256" s="144"/>
      <c r="D256" s="145" t="s">
        <v>174</v>
      </c>
      <c r="E256" s="146" t="s">
        <v>1</v>
      </c>
      <c r="F256" s="147" t="s">
        <v>415</v>
      </c>
      <c r="H256" s="148">
        <v>33.6</v>
      </c>
      <c r="I256" s="149"/>
      <c r="L256" s="144"/>
      <c r="M256" s="150"/>
      <c r="T256" s="151"/>
      <c r="AT256" s="146" t="s">
        <v>174</v>
      </c>
      <c r="AU256" s="146" t="s">
        <v>114</v>
      </c>
      <c r="AV256" s="12" t="s">
        <v>114</v>
      </c>
      <c r="AW256" s="12" t="s">
        <v>35</v>
      </c>
      <c r="AX256" s="12" t="s">
        <v>89</v>
      </c>
      <c r="AY256" s="146" t="s">
        <v>164</v>
      </c>
    </row>
    <row r="257" spans="2:65" s="1" customFormat="1" ht="16.5" customHeight="1">
      <c r="B257" s="30"/>
      <c r="C257" s="130" t="s">
        <v>416</v>
      </c>
      <c r="D257" s="131" t="s">
        <v>167</v>
      </c>
      <c r="E257" s="132" t="s">
        <v>417</v>
      </c>
      <c r="F257" s="133" t="s">
        <v>418</v>
      </c>
      <c r="G257" s="134" t="s">
        <v>276</v>
      </c>
      <c r="H257" s="135">
        <v>25.04</v>
      </c>
      <c r="I257" s="136"/>
      <c r="J257" s="137">
        <f>ROUND(I257*H257,2)</f>
        <v>0</v>
      </c>
      <c r="K257" s="133" t="s">
        <v>171</v>
      </c>
      <c r="L257" s="30"/>
      <c r="M257" s="138" t="s">
        <v>1</v>
      </c>
      <c r="N257" s="139" t="s">
        <v>47</v>
      </c>
      <c r="P257" s="140">
        <f>O257*H257</f>
        <v>0</v>
      </c>
      <c r="Q257" s="140">
        <v>0</v>
      </c>
      <c r="R257" s="140">
        <f>Q257*H257</f>
        <v>0</v>
      </c>
      <c r="S257" s="140">
        <v>2.5999999999999999E-3</v>
      </c>
      <c r="T257" s="141">
        <f>S257*H257</f>
        <v>6.5103999999999995E-2</v>
      </c>
      <c r="AR257" s="142" t="s">
        <v>245</v>
      </c>
      <c r="AT257" s="142" t="s">
        <v>167</v>
      </c>
      <c r="AU257" s="142" t="s">
        <v>114</v>
      </c>
      <c r="AY257" s="15" t="s">
        <v>164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114</v>
      </c>
      <c r="BK257" s="143">
        <f>ROUND(I257*H257,2)</f>
        <v>0</v>
      </c>
      <c r="BL257" s="15" t="s">
        <v>245</v>
      </c>
      <c r="BM257" s="142" t="s">
        <v>419</v>
      </c>
    </row>
    <row r="258" spans="2:65" s="12" customFormat="1" ht="11.25">
      <c r="B258" s="144"/>
      <c r="D258" s="145" t="s">
        <v>174</v>
      </c>
      <c r="E258" s="146" t="s">
        <v>1</v>
      </c>
      <c r="F258" s="147" t="s">
        <v>420</v>
      </c>
      <c r="H258" s="148">
        <v>25.04</v>
      </c>
      <c r="I258" s="149"/>
      <c r="L258" s="144"/>
      <c r="M258" s="150"/>
      <c r="T258" s="151"/>
      <c r="AT258" s="146" t="s">
        <v>174</v>
      </c>
      <c r="AU258" s="146" t="s">
        <v>114</v>
      </c>
      <c r="AV258" s="12" t="s">
        <v>114</v>
      </c>
      <c r="AW258" s="12" t="s">
        <v>35</v>
      </c>
      <c r="AX258" s="12" t="s">
        <v>89</v>
      </c>
      <c r="AY258" s="146" t="s">
        <v>164</v>
      </c>
    </row>
    <row r="259" spans="2:65" s="1" customFormat="1" ht="16.5" customHeight="1">
      <c r="B259" s="30"/>
      <c r="C259" s="130" t="s">
        <v>421</v>
      </c>
      <c r="D259" s="131" t="s">
        <v>167</v>
      </c>
      <c r="E259" s="132" t="s">
        <v>422</v>
      </c>
      <c r="F259" s="133" t="s">
        <v>423</v>
      </c>
      <c r="G259" s="134" t="s">
        <v>276</v>
      </c>
      <c r="H259" s="135">
        <v>10</v>
      </c>
      <c r="I259" s="136"/>
      <c r="J259" s="137">
        <f>ROUND(I259*H259,2)</f>
        <v>0</v>
      </c>
      <c r="K259" s="133" t="s">
        <v>171</v>
      </c>
      <c r="L259" s="30"/>
      <c r="M259" s="138" t="s">
        <v>1</v>
      </c>
      <c r="N259" s="139" t="s">
        <v>47</v>
      </c>
      <c r="P259" s="140">
        <f>O259*H259</f>
        <v>0</v>
      </c>
      <c r="Q259" s="140">
        <v>0</v>
      </c>
      <c r="R259" s="140">
        <f>Q259*H259</f>
        <v>0</v>
      </c>
      <c r="S259" s="140">
        <v>3.9399999999999999E-3</v>
      </c>
      <c r="T259" s="141">
        <f>S259*H259</f>
        <v>3.9399999999999998E-2</v>
      </c>
      <c r="AR259" s="142" t="s">
        <v>245</v>
      </c>
      <c r="AT259" s="142" t="s">
        <v>167</v>
      </c>
      <c r="AU259" s="142" t="s">
        <v>114</v>
      </c>
      <c r="AY259" s="15" t="s">
        <v>164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114</v>
      </c>
      <c r="BK259" s="143">
        <f>ROUND(I259*H259,2)</f>
        <v>0</v>
      </c>
      <c r="BL259" s="15" t="s">
        <v>245</v>
      </c>
      <c r="BM259" s="142" t="s">
        <v>424</v>
      </c>
    </row>
    <row r="260" spans="2:65" s="12" customFormat="1" ht="11.25">
      <c r="B260" s="144"/>
      <c r="D260" s="145" t="s">
        <v>174</v>
      </c>
      <c r="E260" s="146" t="s">
        <v>1</v>
      </c>
      <c r="F260" s="147" t="s">
        <v>212</v>
      </c>
      <c r="H260" s="148">
        <v>10</v>
      </c>
      <c r="I260" s="149"/>
      <c r="L260" s="144"/>
      <c r="M260" s="150"/>
      <c r="T260" s="151"/>
      <c r="AT260" s="146" t="s">
        <v>174</v>
      </c>
      <c r="AU260" s="146" t="s">
        <v>114</v>
      </c>
      <c r="AV260" s="12" t="s">
        <v>114</v>
      </c>
      <c r="AW260" s="12" t="s">
        <v>35</v>
      </c>
      <c r="AX260" s="12" t="s">
        <v>89</v>
      </c>
      <c r="AY260" s="146" t="s">
        <v>164</v>
      </c>
    </row>
    <row r="261" spans="2:65" s="1" customFormat="1" ht="16.5" customHeight="1">
      <c r="B261" s="30"/>
      <c r="C261" s="130" t="s">
        <v>425</v>
      </c>
      <c r="D261" s="131" t="s">
        <v>167</v>
      </c>
      <c r="E261" s="132" t="s">
        <v>422</v>
      </c>
      <c r="F261" s="133" t="s">
        <v>423</v>
      </c>
      <c r="G261" s="134" t="s">
        <v>276</v>
      </c>
      <c r="H261" s="135">
        <v>20</v>
      </c>
      <c r="I261" s="136"/>
      <c r="J261" s="137">
        <f>ROUND(I261*H261,2)</f>
        <v>0</v>
      </c>
      <c r="K261" s="133" t="s">
        <v>171</v>
      </c>
      <c r="L261" s="30"/>
      <c r="M261" s="138" t="s">
        <v>1</v>
      </c>
      <c r="N261" s="139" t="s">
        <v>47</v>
      </c>
      <c r="P261" s="140">
        <f>O261*H261</f>
        <v>0</v>
      </c>
      <c r="Q261" s="140">
        <v>0</v>
      </c>
      <c r="R261" s="140">
        <f>Q261*H261</f>
        <v>0</v>
      </c>
      <c r="S261" s="140">
        <v>3.9399999999999999E-3</v>
      </c>
      <c r="T261" s="141">
        <f>S261*H261</f>
        <v>7.8799999999999995E-2</v>
      </c>
      <c r="AR261" s="142" t="s">
        <v>245</v>
      </c>
      <c r="AT261" s="142" t="s">
        <v>167</v>
      </c>
      <c r="AU261" s="142" t="s">
        <v>114</v>
      </c>
      <c r="AY261" s="15" t="s">
        <v>164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114</v>
      </c>
      <c r="BK261" s="143">
        <f>ROUND(I261*H261,2)</f>
        <v>0</v>
      </c>
      <c r="BL261" s="15" t="s">
        <v>245</v>
      </c>
      <c r="BM261" s="142" t="s">
        <v>426</v>
      </c>
    </row>
    <row r="262" spans="2:65" s="12" customFormat="1" ht="11.25">
      <c r="B262" s="144"/>
      <c r="D262" s="145" t="s">
        <v>174</v>
      </c>
      <c r="E262" s="146" t="s">
        <v>1</v>
      </c>
      <c r="F262" s="147" t="s">
        <v>268</v>
      </c>
      <c r="H262" s="148">
        <v>20</v>
      </c>
      <c r="I262" s="149"/>
      <c r="L262" s="144"/>
      <c r="M262" s="150"/>
      <c r="T262" s="151"/>
      <c r="AT262" s="146" t="s">
        <v>174</v>
      </c>
      <c r="AU262" s="146" t="s">
        <v>114</v>
      </c>
      <c r="AV262" s="12" t="s">
        <v>114</v>
      </c>
      <c r="AW262" s="12" t="s">
        <v>35</v>
      </c>
      <c r="AX262" s="12" t="s">
        <v>89</v>
      </c>
      <c r="AY262" s="146" t="s">
        <v>164</v>
      </c>
    </row>
    <row r="263" spans="2:65" s="11" customFormat="1" ht="22.9" customHeight="1">
      <c r="B263" s="118"/>
      <c r="D263" s="119" t="s">
        <v>80</v>
      </c>
      <c r="E263" s="128" t="s">
        <v>427</v>
      </c>
      <c r="F263" s="128" t="s">
        <v>428</v>
      </c>
      <c r="I263" s="121"/>
      <c r="J263" s="129">
        <f>BK263</f>
        <v>0</v>
      </c>
      <c r="L263" s="118"/>
      <c r="M263" s="123"/>
      <c r="P263" s="124">
        <f>SUM(P264:P273)</f>
        <v>0</v>
      </c>
      <c r="R263" s="124">
        <f>SUM(R264:R273)</f>
        <v>0</v>
      </c>
      <c r="T263" s="125">
        <f>SUM(T264:T273)</f>
        <v>3.6775839800000001</v>
      </c>
      <c r="AR263" s="119" t="s">
        <v>114</v>
      </c>
      <c r="AT263" s="126" t="s">
        <v>80</v>
      </c>
      <c r="AU263" s="126" t="s">
        <v>89</v>
      </c>
      <c r="AY263" s="119" t="s">
        <v>164</v>
      </c>
      <c r="BK263" s="127">
        <f>SUM(BK264:BK273)</f>
        <v>0</v>
      </c>
    </row>
    <row r="264" spans="2:65" s="1" customFormat="1" ht="16.5" customHeight="1">
      <c r="B264" s="30"/>
      <c r="C264" s="130" t="s">
        <v>429</v>
      </c>
      <c r="D264" s="131" t="s">
        <v>167</v>
      </c>
      <c r="E264" s="132" t="s">
        <v>430</v>
      </c>
      <c r="F264" s="133" t="s">
        <v>431</v>
      </c>
      <c r="G264" s="134" t="s">
        <v>170</v>
      </c>
      <c r="H264" s="135">
        <v>231.423</v>
      </c>
      <c r="I264" s="136"/>
      <c r="J264" s="137">
        <f>ROUND(I264*H264,2)</f>
        <v>0</v>
      </c>
      <c r="K264" s="133" t="s">
        <v>171</v>
      </c>
      <c r="L264" s="30"/>
      <c r="M264" s="138" t="s">
        <v>1</v>
      </c>
      <c r="N264" s="139" t="s">
        <v>47</v>
      </c>
      <c r="P264" s="140">
        <f>O264*H264</f>
        <v>0</v>
      </c>
      <c r="Q264" s="140">
        <v>0</v>
      </c>
      <c r="R264" s="140">
        <f>Q264*H264</f>
        <v>0</v>
      </c>
      <c r="S264" s="140">
        <v>1.533E-2</v>
      </c>
      <c r="T264" s="141">
        <f>S264*H264</f>
        <v>3.54771459</v>
      </c>
      <c r="AR264" s="142" t="s">
        <v>245</v>
      </c>
      <c r="AT264" s="142" t="s">
        <v>167</v>
      </c>
      <c r="AU264" s="142" t="s">
        <v>114</v>
      </c>
      <c r="AY264" s="15" t="s">
        <v>164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114</v>
      </c>
      <c r="BK264" s="143">
        <f>ROUND(I264*H264,2)</f>
        <v>0</v>
      </c>
      <c r="BL264" s="15" t="s">
        <v>245</v>
      </c>
      <c r="BM264" s="142" t="s">
        <v>432</v>
      </c>
    </row>
    <row r="265" spans="2:65" s="12" customFormat="1" ht="11.25">
      <c r="B265" s="144"/>
      <c r="D265" s="145" t="s">
        <v>174</v>
      </c>
      <c r="E265" s="146" t="s">
        <v>1</v>
      </c>
      <c r="F265" s="147" t="s">
        <v>433</v>
      </c>
      <c r="H265" s="148">
        <v>231.423</v>
      </c>
      <c r="I265" s="149"/>
      <c r="L265" s="144"/>
      <c r="M265" s="150"/>
      <c r="T265" s="151"/>
      <c r="AT265" s="146" t="s">
        <v>174</v>
      </c>
      <c r="AU265" s="146" t="s">
        <v>114</v>
      </c>
      <c r="AV265" s="12" t="s">
        <v>114</v>
      </c>
      <c r="AW265" s="12" t="s">
        <v>35</v>
      </c>
      <c r="AX265" s="12" t="s">
        <v>89</v>
      </c>
      <c r="AY265" s="146" t="s">
        <v>164</v>
      </c>
    </row>
    <row r="266" spans="2:65" s="1" customFormat="1" ht="16.5" customHeight="1">
      <c r="B266" s="30"/>
      <c r="C266" s="130" t="s">
        <v>434</v>
      </c>
      <c r="D266" s="131" t="s">
        <v>167</v>
      </c>
      <c r="E266" s="132" t="s">
        <v>435</v>
      </c>
      <c r="F266" s="133" t="s">
        <v>436</v>
      </c>
      <c r="G266" s="134" t="s">
        <v>276</v>
      </c>
      <c r="H266" s="135">
        <v>12.52</v>
      </c>
      <c r="I266" s="136"/>
      <c r="J266" s="137">
        <f>ROUND(I266*H266,2)</f>
        <v>0</v>
      </c>
      <c r="K266" s="133" t="s">
        <v>171</v>
      </c>
      <c r="L266" s="30"/>
      <c r="M266" s="138" t="s">
        <v>1</v>
      </c>
      <c r="N266" s="139" t="s">
        <v>47</v>
      </c>
      <c r="P266" s="140">
        <f>O266*H266</f>
        <v>0</v>
      </c>
      <c r="Q266" s="140">
        <v>0</v>
      </c>
      <c r="R266" s="140">
        <f>Q266*H266</f>
        <v>0</v>
      </c>
      <c r="S266" s="140">
        <v>7.9699999999999997E-3</v>
      </c>
      <c r="T266" s="141">
        <f>S266*H266</f>
        <v>9.9784399999999995E-2</v>
      </c>
      <c r="AR266" s="142" t="s">
        <v>245</v>
      </c>
      <c r="AT266" s="142" t="s">
        <v>167</v>
      </c>
      <c r="AU266" s="142" t="s">
        <v>114</v>
      </c>
      <c r="AY266" s="15" t="s">
        <v>164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114</v>
      </c>
      <c r="BK266" s="143">
        <f>ROUND(I266*H266,2)</f>
        <v>0</v>
      </c>
      <c r="BL266" s="15" t="s">
        <v>245</v>
      </c>
      <c r="BM266" s="142" t="s">
        <v>437</v>
      </c>
    </row>
    <row r="267" spans="2:65" s="12" customFormat="1" ht="11.25">
      <c r="B267" s="144"/>
      <c r="D267" s="145" t="s">
        <v>174</v>
      </c>
      <c r="E267" s="146" t="s">
        <v>1</v>
      </c>
      <c r="F267" s="147" t="s">
        <v>438</v>
      </c>
      <c r="H267" s="148">
        <v>12.52</v>
      </c>
      <c r="I267" s="149"/>
      <c r="L267" s="144"/>
      <c r="M267" s="150"/>
      <c r="T267" s="151"/>
      <c r="AT267" s="146" t="s">
        <v>174</v>
      </c>
      <c r="AU267" s="146" t="s">
        <v>114</v>
      </c>
      <c r="AV267" s="12" t="s">
        <v>114</v>
      </c>
      <c r="AW267" s="12" t="s">
        <v>35</v>
      </c>
      <c r="AX267" s="12" t="s">
        <v>89</v>
      </c>
      <c r="AY267" s="146" t="s">
        <v>164</v>
      </c>
    </row>
    <row r="268" spans="2:65" s="1" customFormat="1" ht="16.5" customHeight="1">
      <c r="B268" s="30"/>
      <c r="C268" s="130" t="s">
        <v>439</v>
      </c>
      <c r="D268" s="131" t="s">
        <v>167</v>
      </c>
      <c r="E268" s="132" t="s">
        <v>440</v>
      </c>
      <c r="F268" s="133" t="s">
        <v>441</v>
      </c>
      <c r="G268" s="134" t="s">
        <v>170</v>
      </c>
      <c r="H268" s="135">
        <v>231.423</v>
      </c>
      <c r="I268" s="136"/>
      <c r="J268" s="137">
        <f>ROUND(I268*H268,2)</f>
        <v>0</v>
      </c>
      <c r="K268" s="133" t="s">
        <v>171</v>
      </c>
      <c r="L268" s="30"/>
      <c r="M268" s="138" t="s">
        <v>1</v>
      </c>
      <c r="N268" s="139" t="s">
        <v>47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245</v>
      </c>
      <c r="AT268" s="142" t="s">
        <v>167</v>
      </c>
      <c r="AU268" s="142" t="s">
        <v>114</v>
      </c>
      <c r="AY268" s="15" t="s">
        <v>164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114</v>
      </c>
      <c r="BK268" s="143">
        <f>ROUND(I268*H268,2)</f>
        <v>0</v>
      </c>
      <c r="BL268" s="15" t="s">
        <v>245</v>
      </c>
      <c r="BM268" s="142" t="s">
        <v>442</v>
      </c>
    </row>
    <row r="269" spans="2:65" s="12" customFormat="1" ht="11.25">
      <c r="B269" s="144"/>
      <c r="D269" s="145" t="s">
        <v>174</v>
      </c>
      <c r="E269" s="146" t="s">
        <v>1</v>
      </c>
      <c r="F269" s="147" t="s">
        <v>433</v>
      </c>
      <c r="H269" s="148">
        <v>231.423</v>
      </c>
      <c r="I269" s="149"/>
      <c r="L269" s="144"/>
      <c r="M269" s="150"/>
      <c r="T269" s="151"/>
      <c r="AT269" s="146" t="s">
        <v>174</v>
      </c>
      <c r="AU269" s="146" t="s">
        <v>114</v>
      </c>
      <c r="AV269" s="12" t="s">
        <v>114</v>
      </c>
      <c r="AW269" s="12" t="s">
        <v>35</v>
      </c>
      <c r="AX269" s="12" t="s">
        <v>89</v>
      </c>
      <c r="AY269" s="146" t="s">
        <v>164</v>
      </c>
    </row>
    <row r="270" spans="2:65" s="1" customFormat="1" ht="21.75" customHeight="1">
      <c r="B270" s="30"/>
      <c r="C270" s="130" t="s">
        <v>443</v>
      </c>
      <c r="D270" s="131" t="s">
        <v>167</v>
      </c>
      <c r="E270" s="132" t="s">
        <v>444</v>
      </c>
      <c r="F270" s="133" t="s">
        <v>445</v>
      </c>
      <c r="G270" s="134" t="s">
        <v>276</v>
      </c>
      <c r="H270" s="135">
        <v>12.52</v>
      </c>
      <c r="I270" s="136"/>
      <c r="J270" s="137">
        <f>ROUND(I270*H270,2)</f>
        <v>0</v>
      </c>
      <c r="K270" s="133" t="s">
        <v>171</v>
      </c>
      <c r="L270" s="30"/>
      <c r="M270" s="138" t="s">
        <v>1</v>
      </c>
      <c r="N270" s="139" t="s">
        <v>47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245</v>
      </c>
      <c r="AT270" s="142" t="s">
        <v>167</v>
      </c>
      <c r="AU270" s="142" t="s">
        <v>114</v>
      </c>
      <c r="AY270" s="15" t="s">
        <v>164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114</v>
      </c>
      <c r="BK270" s="143">
        <f>ROUND(I270*H270,2)</f>
        <v>0</v>
      </c>
      <c r="BL270" s="15" t="s">
        <v>245</v>
      </c>
      <c r="BM270" s="142" t="s">
        <v>446</v>
      </c>
    </row>
    <row r="271" spans="2:65" s="12" customFormat="1" ht="11.25">
      <c r="B271" s="144"/>
      <c r="D271" s="145" t="s">
        <v>174</v>
      </c>
      <c r="E271" s="146" t="s">
        <v>1</v>
      </c>
      <c r="F271" s="147" t="s">
        <v>438</v>
      </c>
      <c r="H271" s="148">
        <v>12.52</v>
      </c>
      <c r="I271" s="149"/>
      <c r="L271" s="144"/>
      <c r="M271" s="150"/>
      <c r="T271" s="151"/>
      <c r="AT271" s="146" t="s">
        <v>174</v>
      </c>
      <c r="AU271" s="146" t="s">
        <v>114</v>
      </c>
      <c r="AV271" s="12" t="s">
        <v>114</v>
      </c>
      <c r="AW271" s="12" t="s">
        <v>35</v>
      </c>
      <c r="AX271" s="12" t="s">
        <v>89</v>
      </c>
      <c r="AY271" s="146" t="s">
        <v>164</v>
      </c>
    </row>
    <row r="272" spans="2:65" s="1" customFormat="1" ht="16.5" customHeight="1">
      <c r="B272" s="30"/>
      <c r="C272" s="130" t="s">
        <v>447</v>
      </c>
      <c r="D272" s="131" t="s">
        <v>167</v>
      </c>
      <c r="E272" s="132" t="s">
        <v>448</v>
      </c>
      <c r="F272" s="133" t="s">
        <v>449</v>
      </c>
      <c r="G272" s="134" t="s">
        <v>170</v>
      </c>
      <c r="H272" s="135">
        <v>231.423</v>
      </c>
      <c r="I272" s="136"/>
      <c r="J272" s="137">
        <f>ROUND(I272*H272,2)</f>
        <v>0</v>
      </c>
      <c r="K272" s="133" t="s">
        <v>171</v>
      </c>
      <c r="L272" s="30"/>
      <c r="M272" s="138" t="s">
        <v>1</v>
      </c>
      <c r="N272" s="139" t="s">
        <v>47</v>
      </c>
      <c r="P272" s="140">
        <f>O272*H272</f>
        <v>0</v>
      </c>
      <c r="Q272" s="140">
        <v>0</v>
      </c>
      <c r="R272" s="140">
        <f>Q272*H272</f>
        <v>0</v>
      </c>
      <c r="S272" s="140">
        <v>1.2999999999999999E-4</v>
      </c>
      <c r="T272" s="141">
        <f>S272*H272</f>
        <v>3.0084989999999999E-2</v>
      </c>
      <c r="AR272" s="142" t="s">
        <v>245</v>
      </c>
      <c r="AT272" s="142" t="s">
        <v>167</v>
      </c>
      <c r="AU272" s="142" t="s">
        <v>114</v>
      </c>
      <c r="AY272" s="15" t="s">
        <v>164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114</v>
      </c>
      <c r="BK272" s="143">
        <f>ROUND(I272*H272,2)</f>
        <v>0</v>
      </c>
      <c r="BL272" s="15" t="s">
        <v>245</v>
      </c>
      <c r="BM272" s="142" t="s">
        <v>450</v>
      </c>
    </row>
    <row r="273" spans="2:65" s="12" customFormat="1" ht="11.25">
      <c r="B273" s="144"/>
      <c r="D273" s="145" t="s">
        <v>174</v>
      </c>
      <c r="E273" s="146" t="s">
        <v>1</v>
      </c>
      <c r="F273" s="147" t="s">
        <v>451</v>
      </c>
      <c r="H273" s="148">
        <v>231.423</v>
      </c>
      <c r="I273" s="149"/>
      <c r="L273" s="144"/>
      <c r="M273" s="150"/>
      <c r="T273" s="151"/>
      <c r="AT273" s="146" t="s">
        <v>174</v>
      </c>
      <c r="AU273" s="146" t="s">
        <v>114</v>
      </c>
      <c r="AV273" s="12" t="s">
        <v>114</v>
      </c>
      <c r="AW273" s="12" t="s">
        <v>35</v>
      </c>
      <c r="AX273" s="12" t="s">
        <v>89</v>
      </c>
      <c r="AY273" s="146" t="s">
        <v>164</v>
      </c>
    </row>
    <row r="274" spans="2:65" s="11" customFormat="1" ht="22.9" customHeight="1">
      <c r="B274" s="118"/>
      <c r="D274" s="119" t="s">
        <v>80</v>
      </c>
      <c r="E274" s="128" t="s">
        <v>452</v>
      </c>
      <c r="F274" s="128" t="s">
        <v>453</v>
      </c>
      <c r="I274" s="121"/>
      <c r="J274" s="129">
        <f>BK274</f>
        <v>0</v>
      </c>
      <c r="L274" s="118"/>
      <c r="M274" s="123"/>
      <c r="P274" s="124">
        <f>SUM(P275:P276)</f>
        <v>0</v>
      </c>
      <c r="R274" s="124">
        <f>SUM(R275:R276)</f>
        <v>0</v>
      </c>
      <c r="T274" s="125">
        <f>SUM(T275:T276)</f>
        <v>0.3</v>
      </c>
      <c r="AR274" s="119" t="s">
        <v>114</v>
      </c>
      <c r="AT274" s="126" t="s">
        <v>80</v>
      </c>
      <c r="AU274" s="126" t="s">
        <v>89</v>
      </c>
      <c r="AY274" s="119" t="s">
        <v>164</v>
      </c>
      <c r="BK274" s="127">
        <f>SUM(BK275:BK276)</f>
        <v>0</v>
      </c>
    </row>
    <row r="275" spans="2:65" s="1" customFormat="1" ht="16.5" customHeight="1">
      <c r="B275" s="30"/>
      <c r="C275" s="130" t="s">
        <v>454</v>
      </c>
      <c r="D275" s="131" t="s">
        <v>167</v>
      </c>
      <c r="E275" s="132" t="s">
        <v>455</v>
      </c>
      <c r="F275" s="133" t="s">
        <v>456</v>
      </c>
      <c r="G275" s="134" t="s">
        <v>347</v>
      </c>
      <c r="H275" s="135">
        <v>1</v>
      </c>
      <c r="I275" s="136"/>
      <c r="J275" s="137">
        <f>ROUND(I275*H275,2)</f>
        <v>0</v>
      </c>
      <c r="K275" s="133" t="s">
        <v>325</v>
      </c>
      <c r="L275" s="30"/>
      <c r="M275" s="138" t="s">
        <v>1</v>
      </c>
      <c r="N275" s="139" t="s">
        <v>47</v>
      </c>
      <c r="P275" s="140">
        <f>O275*H275</f>
        <v>0</v>
      </c>
      <c r="Q275" s="140">
        <v>0</v>
      </c>
      <c r="R275" s="140">
        <f>Q275*H275</f>
        <v>0</v>
      </c>
      <c r="S275" s="140">
        <v>0.3</v>
      </c>
      <c r="T275" s="141">
        <f>S275*H275</f>
        <v>0.3</v>
      </c>
      <c r="AR275" s="142" t="s">
        <v>245</v>
      </c>
      <c r="AT275" s="142" t="s">
        <v>167</v>
      </c>
      <c r="AU275" s="142" t="s">
        <v>114</v>
      </c>
      <c r="AY275" s="15" t="s">
        <v>164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114</v>
      </c>
      <c r="BK275" s="143">
        <f>ROUND(I275*H275,2)</f>
        <v>0</v>
      </c>
      <c r="BL275" s="15" t="s">
        <v>245</v>
      </c>
      <c r="BM275" s="142" t="s">
        <v>457</v>
      </c>
    </row>
    <row r="276" spans="2:65" s="12" customFormat="1" ht="11.25">
      <c r="B276" s="144"/>
      <c r="D276" s="145" t="s">
        <v>174</v>
      </c>
      <c r="E276" s="146" t="s">
        <v>1</v>
      </c>
      <c r="F276" s="147" t="s">
        <v>89</v>
      </c>
      <c r="H276" s="148">
        <v>1</v>
      </c>
      <c r="I276" s="149"/>
      <c r="L276" s="144"/>
      <c r="M276" s="150"/>
      <c r="T276" s="151"/>
      <c r="AT276" s="146" t="s">
        <v>174</v>
      </c>
      <c r="AU276" s="146" t="s">
        <v>114</v>
      </c>
      <c r="AV276" s="12" t="s">
        <v>114</v>
      </c>
      <c r="AW276" s="12" t="s">
        <v>35</v>
      </c>
      <c r="AX276" s="12" t="s">
        <v>89</v>
      </c>
      <c r="AY276" s="146" t="s">
        <v>164</v>
      </c>
    </row>
    <row r="277" spans="2:65" s="11" customFormat="1" ht="22.9" customHeight="1">
      <c r="B277" s="118"/>
      <c r="D277" s="119" t="s">
        <v>80</v>
      </c>
      <c r="E277" s="128" t="s">
        <v>458</v>
      </c>
      <c r="F277" s="128" t="s">
        <v>459</v>
      </c>
      <c r="I277" s="121"/>
      <c r="J277" s="129">
        <f>BK277</f>
        <v>0</v>
      </c>
      <c r="L277" s="118"/>
      <c r="M277" s="123"/>
      <c r="P277" s="124">
        <f>SUM(P278:P289)</f>
        <v>0</v>
      </c>
      <c r="R277" s="124">
        <f>SUM(R278:R289)</f>
        <v>0</v>
      </c>
      <c r="T277" s="125">
        <f>SUM(T278:T289)</f>
        <v>4.9361049999999995</v>
      </c>
      <c r="AR277" s="119" t="s">
        <v>114</v>
      </c>
      <c r="AT277" s="126" t="s">
        <v>80</v>
      </c>
      <c r="AU277" s="126" t="s">
        <v>89</v>
      </c>
      <c r="AY277" s="119" t="s">
        <v>164</v>
      </c>
      <c r="BK277" s="127">
        <f>SUM(BK278:BK289)</f>
        <v>0</v>
      </c>
    </row>
    <row r="278" spans="2:65" s="1" customFormat="1" ht="16.5" customHeight="1">
      <c r="B278" s="30"/>
      <c r="C278" s="130" t="s">
        <v>460</v>
      </c>
      <c r="D278" s="131" t="s">
        <v>167</v>
      </c>
      <c r="E278" s="132" t="s">
        <v>461</v>
      </c>
      <c r="F278" s="133" t="s">
        <v>462</v>
      </c>
      <c r="G278" s="134" t="s">
        <v>276</v>
      </c>
      <c r="H278" s="135">
        <v>14.3</v>
      </c>
      <c r="I278" s="136"/>
      <c r="J278" s="137">
        <f>ROUND(I278*H278,2)</f>
        <v>0</v>
      </c>
      <c r="K278" s="133" t="s">
        <v>171</v>
      </c>
      <c r="L278" s="30"/>
      <c r="M278" s="138" t="s">
        <v>1</v>
      </c>
      <c r="N278" s="139" t="s">
        <v>47</v>
      </c>
      <c r="P278" s="140">
        <f>O278*H278</f>
        <v>0</v>
      </c>
      <c r="Q278" s="140">
        <v>0</v>
      </c>
      <c r="R278" s="140">
        <f>Q278*H278</f>
        <v>0</v>
      </c>
      <c r="S278" s="140">
        <v>8.7500000000000008E-3</v>
      </c>
      <c r="T278" s="141">
        <f>S278*H278</f>
        <v>0.12512500000000001</v>
      </c>
      <c r="AR278" s="142" t="s">
        <v>245</v>
      </c>
      <c r="AT278" s="142" t="s">
        <v>167</v>
      </c>
      <c r="AU278" s="142" t="s">
        <v>114</v>
      </c>
      <c r="AY278" s="15" t="s">
        <v>164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5" t="s">
        <v>114</v>
      </c>
      <c r="BK278" s="143">
        <f>ROUND(I278*H278,2)</f>
        <v>0</v>
      </c>
      <c r="BL278" s="15" t="s">
        <v>245</v>
      </c>
      <c r="BM278" s="142" t="s">
        <v>463</v>
      </c>
    </row>
    <row r="279" spans="2:65" s="12" customFormat="1" ht="11.25">
      <c r="B279" s="144"/>
      <c r="D279" s="145" t="s">
        <v>174</v>
      </c>
      <c r="E279" s="146" t="s">
        <v>1</v>
      </c>
      <c r="F279" s="147" t="s">
        <v>464</v>
      </c>
      <c r="H279" s="148">
        <v>14.3</v>
      </c>
      <c r="I279" s="149"/>
      <c r="L279" s="144"/>
      <c r="M279" s="150"/>
      <c r="T279" s="151"/>
      <c r="AT279" s="146" t="s">
        <v>174</v>
      </c>
      <c r="AU279" s="146" t="s">
        <v>114</v>
      </c>
      <c r="AV279" s="12" t="s">
        <v>114</v>
      </c>
      <c r="AW279" s="12" t="s">
        <v>35</v>
      </c>
      <c r="AX279" s="12" t="s">
        <v>89</v>
      </c>
      <c r="AY279" s="146" t="s">
        <v>164</v>
      </c>
    </row>
    <row r="280" spans="2:65" s="1" customFormat="1" ht="16.5" customHeight="1">
      <c r="B280" s="30"/>
      <c r="C280" s="130" t="s">
        <v>465</v>
      </c>
      <c r="D280" s="131" t="s">
        <v>167</v>
      </c>
      <c r="E280" s="132" t="s">
        <v>466</v>
      </c>
      <c r="F280" s="133" t="s">
        <v>467</v>
      </c>
      <c r="G280" s="134" t="s">
        <v>276</v>
      </c>
      <c r="H280" s="135">
        <v>14.3</v>
      </c>
      <c r="I280" s="136"/>
      <c r="J280" s="137">
        <f>ROUND(I280*H280,2)</f>
        <v>0</v>
      </c>
      <c r="K280" s="133" t="s">
        <v>171</v>
      </c>
      <c r="L280" s="30"/>
      <c r="M280" s="138" t="s">
        <v>1</v>
      </c>
      <c r="N280" s="139" t="s">
        <v>47</v>
      </c>
      <c r="P280" s="140">
        <f>O280*H280</f>
        <v>0</v>
      </c>
      <c r="Q280" s="140">
        <v>0</v>
      </c>
      <c r="R280" s="140">
        <f>Q280*H280</f>
        <v>0</v>
      </c>
      <c r="S280" s="140">
        <v>8.8000000000000005E-3</v>
      </c>
      <c r="T280" s="141">
        <f>S280*H280</f>
        <v>0.12584000000000001</v>
      </c>
      <c r="AR280" s="142" t="s">
        <v>245</v>
      </c>
      <c r="AT280" s="142" t="s">
        <v>167</v>
      </c>
      <c r="AU280" s="142" t="s">
        <v>114</v>
      </c>
      <c r="AY280" s="15" t="s">
        <v>164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5" t="s">
        <v>114</v>
      </c>
      <c r="BK280" s="143">
        <f>ROUND(I280*H280,2)</f>
        <v>0</v>
      </c>
      <c r="BL280" s="15" t="s">
        <v>245</v>
      </c>
      <c r="BM280" s="142" t="s">
        <v>468</v>
      </c>
    </row>
    <row r="281" spans="2:65" s="12" customFormat="1" ht="11.25">
      <c r="B281" s="144"/>
      <c r="D281" s="145" t="s">
        <v>174</v>
      </c>
      <c r="E281" s="146" t="s">
        <v>1</v>
      </c>
      <c r="F281" s="147" t="s">
        <v>464</v>
      </c>
      <c r="H281" s="148">
        <v>14.3</v>
      </c>
      <c r="I281" s="149"/>
      <c r="L281" s="144"/>
      <c r="M281" s="150"/>
      <c r="T281" s="151"/>
      <c r="AT281" s="146" t="s">
        <v>174</v>
      </c>
      <c r="AU281" s="146" t="s">
        <v>114</v>
      </c>
      <c r="AV281" s="12" t="s">
        <v>114</v>
      </c>
      <c r="AW281" s="12" t="s">
        <v>35</v>
      </c>
      <c r="AX281" s="12" t="s">
        <v>89</v>
      </c>
      <c r="AY281" s="146" t="s">
        <v>164</v>
      </c>
    </row>
    <row r="282" spans="2:65" s="1" customFormat="1" ht="16.5" customHeight="1">
      <c r="B282" s="30"/>
      <c r="C282" s="130" t="s">
        <v>469</v>
      </c>
      <c r="D282" s="131" t="s">
        <v>167</v>
      </c>
      <c r="E282" s="132" t="s">
        <v>470</v>
      </c>
      <c r="F282" s="133" t="s">
        <v>471</v>
      </c>
      <c r="G282" s="134" t="s">
        <v>276</v>
      </c>
      <c r="H282" s="135">
        <v>100</v>
      </c>
      <c r="I282" s="136"/>
      <c r="J282" s="137">
        <f>ROUND(I282*H282,2)</f>
        <v>0</v>
      </c>
      <c r="K282" s="133" t="s">
        <v>171</v>
      </c>
      <c r="L282" s="30"/>
      <c r="M282" s="138" t="s">
        <v>1</v>
      </c>
      <c r="N282" s="139" t="s">
        <v>47</v>
      </c>
      <c r="P282" s="140">
        <f>O282*H282</f>
        <v>0</v>
      </c>
      <c r="Q282" s="140">
        <v>0</v>
      </c>
      <c r="R282" s="140">
        <f>Q282*H282</f>
        <v>0</v>
      </c>
      <c r="S282" s="140">
        <v>3.2499999999999999E-3</v>
      </c>
      <c r="T282" s="141">
        <f>S282*H282</f>
        <v>0.32500000000000001</v>
      </c>
      <c r="AR282" s="142" t="s">
        <v>245</v>
      </c>
      <c r="AT282" s="142" t="s">
        <v>167</v>
      </c>
      <c r="AU282" s="142" t="s">
        <v>114</v>
      </c>
      <c r="AY282" s="15" t="s">
        <v>164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5" t="s">
        <v>114</v>
      </c>
      <c r="BK282" s="143">
        <f>ROUND(I282*H282,2)</f>
        <v>0</v>
      </c>
      <c r="BL282" s="15" t="s">
        <v>245</v>
      </c>
      <c r="BM282" s="142" t="s">
        <v>472</v>
      </c>
    </row>
    <row r="283" spans="2:65" s="12" customFormat="1" ht="11.25">
      <c r="B283" s="144"/>
      <c r="D283" s="145" t="s">
        <v>174</v>
      </c>
      <c r="E283" s="146" t="s">
        <v>1</v>
      </c>
      <c r="F283" s="147" t="s">
        <v>473</v>
      </c>
      <c r="H283" s="148">
        <v>100</v>
      </c>
      <c r="I283" s="149"/>
      <c r="L283" s="144"/>
      <c r="M283" s="150"/>
      <c r="T283" s="151"/>
      <c r="AT283" s="146" t="s">
        <v>174</v>
      </c>
      <c r="AU283" s="146" t="s">
        <v>114</v>
      </c>
      <c r="AV283" s="12" t="s">
        <v>114</v>
      </c>
      <c r="AW283" s="12" t="s">
        <v>35</v>
      </c>
      <c r="AX283" s="12" t="s">
        <v>89</v>
      </c>
      <c r="AY283" s="146" t="s">
        <v>164</v>
      </c>
    </row>
    <row r="284" spans="2:65" s="1" customFormat="1" ht="16.5" customHeight="1">
      <c r="B284" s="30"/>
      <c r="C284" s="130" t="s">
        <v>474</v>
      </c>
      <c r="D284" s="131" t="s">
        <v>167</v>
      </c>
      <c r="E284" s="132" t="s">
        <v>475</v>
      </c>
      <c r="F284" s="133" t="s">
        <v>476</v>
      </c>
      <c r="G284" s="134" t="s">
        <v>276</v>
      </c>
      <c r="H284" s="135">
        <v>20</v>
      </c>
      <c r="I284" s="136"/>
      <c r="J284" s="137">
        <f>ROUND(I284*H284,2)</f>
        <v>0</v>
      </c>
      <c r="K284" s="133" t="s">
        <v>171</v>
      </c>
      <c r="L284" s="30"/>
      <c r="M284" s="138" t="s">
        <v>1</v>
      </c>
      <c r="N284" s="139" t="s">
        <v>47</v>
      </c>
      <c r="P284" s="140">
        <f>O284*H284</f>
        <v>0</v>
      </c>
      <c r="Q284" s="140">
        <v>0</v>
      </c>
      <c r="R284" s="140">
        <f>Q284*H284</f>
        <v>0</v>
      </c>
      <c r="S284" s="140">
        <v>3.2499999999999999E-3</v>
      </c>
      <c r="T284" s="141">
        <f>S284*H284</f>
        <v>6.5000000000000002E-2</v>
      </c>
      <c r="AR284" s="142" t="s">
        <v>245</v>
      </c>
      <c r="AT284" s="142" t="s">
        <v>167</v>
      </c>
      <c r="AU284" s="142" t="s">
        <v>114</v>
      </c>
      <c r="AY284" s="15" t="s">
        <v>164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5" t="s">
        <v>114</v>
      </c>
      <c r="BK284" s="143">
        <f>ROUND(I284*H284,2)</f>
        <v>0</v>
      </c>
      <c r="BL284" s="15" t="s">
        <v>245</v>
      </c>
      <c r="BM284" s="142" t="s">
        <v>477</v>
      </c>
    </row>
    <row r="285" spans="2:65" s="12" customFormat="1" ht="11.25">
      <c r="B285" s="144"/>
      <c r="D285" s="145" t="s">
        <v>174</v>
      </c>
      <c r="E285" s="146" t="s">
        <v>1</v>
      </c>
      <c r="F285" s="147" t="s">
        <v>478</v>
      </c>
      <c r="H285" s="148">
        <v>20</v>
      </c>
      <c r="I285" s="149"/>
      <c r="L285" s="144"/>
      <c r="M285" s="150"/>
      <c r="T285" s="151"/>
      <c r="AT285" s="146" t="s">
        <v>174</v>
      </c>
      <c r="AU285" s="146" t="s">
        <v>114</v>
      </c>
      <c r="AV285" s="12" t="s">
        <v>114</v>
      </c>
      <c r="AW285" s="12" t="s">
        <v>35</v>
      </c>
      <c r="AX285" s="12" t="s">
        <v>89</v>
      </c>
      <c r="AY285" s="146" t="s">
        <v>164</v>
      </c>
    </row>
    <row r="286" spans="2:65" s="1" customFormat="1" ht="16.5" customHeight="1">
      <c r="B286" s="30"/>
      <c r="C286" s="130" t="s">
        <v>479</v>
      </c>
      <c r="D286" s="131" t="s">
        <v>167</v>
      </c>
      <c r="E286" s="132" t="s">
        <v>480</v>
      </c>
      <c r="F286" s="133" t="s">
        <v>481</v>
      </c>
      <c r="G286" s="134" t="s">
        <v>170</v>
      </c>
      <c r="H286" s="135">
        <v>19</v>
      </c>
      <c r="I286" s="136"/>
      <c r="J286" s="137">
        <f>ROUND(I286*H286,2)</f>
        <v>0</v>
      </c>
      <c r="K286" s="133" t="s">
        <v>171</v>
      </c>
      <c r="L286" s="30"/>
      <c r="M286" s="138" t="s">
        <v>1</v>
      </c>
      <c r="N286" s="139" t="s">
        <v>47</v>
      </c>
      <c r="P286" s="140">
        <f>O286*H286</f>
        <v>0</v>
      </c>
      <c r="Q286" s="140">
        <v>0</v>
      </c>
      <c r="R286" s="140">
        <f>Q286*H286</f>
        <v>0</v>
      </c>
      <c r="S286" s="140">
        <v>7.7799999999999994E-2</v>
      </c>
      <c r="T286" s="141">
        <f>S286*H286</f>
        <v>1.4782</v>
      </c>
      <c r="AR286" s="142" t="s">
        <v>245</v>
      </c>
      <c r="AT286" s="142" t="s">
        <v>167</v>
      </c>
      <c r="AU286" s="142" t="s">
        <v>114</v>
      </c>
      <c r="AY286" s="15" t="s">
        <v>164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5" t="s">
        <v>114</v>
      </c>
      <c r="BK286" s="143">
        <f>ROUND(I286*H286,2)</f>
        <v>0</v>
      </c>
      <c r="BL286" s="15" t="s">
        <v>245</v>
      </c>
      <c r="BM286" s="142" t="s">
        <v>482</v>
      </c>
    </row>
    <row r="287" spans="2:65" s="12" customFormat="1" ht="11.25">
      <c r="B287" s="144"/>
      <c r="D287" s="145" t="s">
        <v>174</v>
      </c>
      <c r="E287" s="146" t="s">
        <v>1</v>
      </c>
      <c r="F287" s="147" t="s">
        <v>483</v>
      </c>
      <c r="H287" s="148">
        <v>19</v>
      </c>
      <c r="I287" s="149"/>
      <c r="L287" s="144"/>
      <c r="M287" s="150"/>
      <c r="T287" s="151"/>
      <c r="AT287" s="146" t="s">
        <v>174</v>
      </c>
      <c r="AU287" s="146" t="s">
        <v>114</v>
      </c>
      <c r="AV287" s="12" t="s">
        <v>114</v>
      </c>
      <c r="AW287" s="12" t="s">
        <v>35</v>
      </c>
      <c r="AX287" s="12" t="s">
        <v>89</v>
      </c>
      <c r="AY287" s="146" t="s">
        <v>164</v>
      </c>
    </row>
    <row r="288" spans="2:65" s="1" customFormat="1" ht="16.5" customHeight="1">
      <c r="B288" s="30"/>
      <c r="C288" s="130" t="s">
        <v>484</v>
      </c>
      <c r="D288" s="131" t="s">
        <v>167</v>
      </c>
      <c r="E288" s="132" t="s">
        <v>485</v>
      </c>
      <c r="F288" s="133" t="s">
        <v>486</v>
      </c>
      <c r="G288" s="134" t="s">
        <v>170</v>
      </c>
      <c r="H288" s="135">
        <v>79.8</v>
      </c>
      <c r="I288" s="136"/>
      <c r="J288" s="137">
        <f>ROUND(I288*H288,2)</f>
        <v>0</v>
      </c>
      <c r="K288" s="133" t="s">
        <v>171</v>
      </c>
      <c r="L288" s="30"/>
      <c r="M288" s="138" t="s">
        <v>1</v>
      </c>
      <c r="N288" s="139" t="s">
        <v>47</v>
      </c>
      <c r="P288" s="140">
        <f>O288*H288</f>
        <v>0</v>
      </c>
      <c r="Q288" s="140">
        <v>0</v>
      </c>
      <c r="R288" s="140">
        <f>Q288*H288</f>
        <v>0</v>
      </c>
      <c r="S288" s="140">
        <v>3.5299999999999998E-2</v>
      </c>
      <c r="T288" s="141">
        <f>S288*H288</f>
        <v>2.8169399999999998</v>
      </c>
      <c r="AR288" s="142" t="s">
        <v>245</v>
      </c>
      <c r="AT288" s="142" t="s">
        <v>167</v>
      </c>
      <c r="AU288" s="142" t="s">
        <v>114</v>
      </c>
      <c r="AY288" s="15" t="s">
        <v>164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5" t="s">
        <v>114</v>
      </c>
      <c r="BK288" s="143">
        <f>ROUND(I288*H288,2)</f>
        <v>0</v>
      </c>
      <c r="BL288" s="15" t="s">
        <v>245</v>
      </c>
      <c r="BM288" s="142" t="s">
        <v>487</v>
      </c>
    </row>
    <row r="289" spans="2:65" s="12" customFormat="1" ht="11.25">
      <c r="B289" s="144"/>
      <c r="D289" s="145" t="s">
        <v>174</v>
      </c>
      <c r="E289" s="146" t="s">
        <v>1</v>
      </c>
      <c r="F289" s="147" t="s">
        <v>488</v>
      </c>
      <c r="H289" s="148">
        <v>79.8</v>
      </c>
      <c r="I289" s="149"/>
      <c r="L289" s="144"/>
      <c r="M289" s="150"/>
      <c r="T289" s="151"/>
      <c r="AT289" s="146" t="s">
        <v>174</v>
      </c>
      <c r="AU289" s="146" t="s">
        <v>114</v>
      </c>
      <c r="AV289" s="12" t="s">
        <v>114</v>
      </c>
      <c r="AW289" s="12" t="s">
        <v>35</v>
      </c>
      <c r="AX289" s="12" t="s">
        <v>89</v>
      </c>
      <c r="AY289" s="146" t="s">
        <v>164</v>
      </c>
    </row>
    <row r="290" spans="2:65" s="11" customFormat="1" ht="22.9" customHeight="1">
      <c r="B290" s="118"/>
      <c r="D290" s="119" t="s">
        <v>80</v>
      </c>
      <c r="E290" s="128" t="s">
        <v>489</v>
      </c>
      <c r="F290" s="128" t="s">
        <v>490</v>
      </c>
      <c r="I290" s="121"/>
      <c r="J290" s="129">
        <f>BK290</f>
        <v>0</v>
      </c>
      <c r="L290" s="118"/>
      <c r="M290" s="123"/>
      <c r="P290" s="124">
        <f>SUM(P291:P292)</f>
        <v>0</v>
      </c>
      <c r="R290" s="124">
        <f>SUM(R291:R292)</f>
        <v>0</v>
      </c>
      <c r="T290" s="125">
        <f>SUM(T291:T292)</f>
        <v>0.41890000000000005</v>
      </c>
      <c r="AR290" s="119" t="s">
        <v>114</v>
      </c>
      <c r="AT290" s="126" t="s">
        <v>80</v>
      </c>
      <c r="AU290" s="126" t="s">
        <v>89</v>
      </c>
      <c r="AY290" s="119" t="s">
        <v>164</v>
      </c>
      <c r="BK290" s="127">
        <f>SUM(BK291:BK292)</f>
        <v>0</v>
      </c>
    </row>
    <row r="291" spans="2:65" s="1" customFormat="1" ht="16.5" customHeight="1">
      <c r="B291" s="30"/>
      <c r="C291" s="130" t="s">
        <v>491</v>
      </c>
      <c r="D291" s="131" t="s">
        <v>167</v>
      </c>
      <c r="E291" s="132" t="s">
        <v>492</v>
      </c>
      <c r="F291" s="133" t="s">
        <v>493</v>
      </c>
      <c r="G291" s="134" t="s">
        <v>170</v>
      </c>
      <c r="H291" s="135">
        <v>59</v>
      </c>
      <c r="I291" s="136"/>
      <c r="J291" s="137">
        <f>ROUND(I291*H291,2)</f>
        <v>0</v>
      </c>
      <c r="K291" s="133" t="s">
        <v>171</v>
      </c>
      <c r="L291" s="30"/>
      <c r="M291" s="138" t="s">
        <v>1</v>
      </c>
      <c r="N291" s="139" t="s">
        <v>47</v>
      </c>
      <c r="P291" s="140">
        <f>O291*H291</f>
        <v>0</v>
      </c>
      <c r="Q291" s="140">
        <v>0</v>
      </c>
      <c r="R291" s="140">
        <f>Q291*H291</f>
        <v>0</v>
      </c>
      <c r="S291" s="140">
        <v>7.1000000000000004E-3</v>
      </c>
      <c r="T291" s="141">
        <f>S291*H291</f>
        <v>0.41890000000000005</v>
      </c>
      <c r="AR291" s="142" t="s">
        <v>245</v>
      </c>
      <c r="AT291" s="142" t="s">
        <v>167</v>
      </c>
      <c r="AU291" s="142" t="s">
        <v>114</v>
      </c>
      <c r="AY291" s="15" t="s">
        <v>164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114</v>
      </c>
      <c r="BK291" s="143">
        <f>ROUND(I291*H291,2)</f>
        <v>0</v>
      </c>
      <c r="BL291" s="15" t="s">
        <v>245</v>
      </c>
      <c r="BM291" s="142" t="s">
        <v>494</v>
      </c>
    </row>
    <row r="292" spans="2:65" s="12" customFormat="1" ht="11.25">
      <c r="B292" s="144"/>
      <c r="D292" s="145" t="s">
        <v>174</v>
      </c>
      <c r="E292" s="146" t="s">
        <v>1</v>
      </c>
      <c r="F292" s="147" t="s">
        <v>495</v>
      </c>
      <c r="H292" s="148">
        <v>59</v>
      </c>
      <c r="I292" s="149"/>
      <c r="L292" s="144"/>
      <c r="M292" s="150"/>
      <c r="T292" s="151"/>
      <c r="AT292" s="146" t="s">
        <v>174</v>
      </c>
      <c r="AU292" s="146" t="s">
        <v>114</v>
      </c>
      <c r="AV292" s="12" t="s">
        <v>114</v>
      </c>
      <c r="AW292" s="12" t="s">
        <v>35</v>
      </c>
      <c r="AX292" s="12" t="s">
        <v>89</v>
      </c>
      <c r="AY292" s="146" t="s">
        <v>164</v>
      </c>
    </row>
    <row r="293" spans="2:65" s="11" customFormat="1" ht="22.9" customHeight="1">
      <c r="B293" s="118"/>
      <c r="D293" s="119" t="s">
        <v>80</v>
      </c>
      <c r="E293" s="128" t="s">
        <v>496</v>
      </c>
      <c r="F293" s="128" t="s">
        <v>497</v>
      </c>
      <c r="I293" s="121"/>
      <c r="J293" s="129">
        <f>BK293</f>
        <v>0</v>
      </c>
      <c r="L293" s="118"/>
      <c r="M293" s="123"/>
      <c r="P293" s="124">
        <f>SUM(P294:P295)</f>
        <v>0</v>
      </c>
      <c r="R293" s="124">
        <f>SUM(R294:R295)</f>
        <v>0</v>
      </c>
      <c r="T293" s="125">
        <f>SUM(T294:T295)</f>
        <v>9.9000000000000005E-2</v>
      </c>
      <c r="AR293" s="119" t="s">
        <v>114</v>
      </c>
      <c r="AT293" s="126" t="s">
        <v>80</v>
      </c>
      <c r="AU293" s="126" t="s">
        <v>89</v>
      </c>
      <c r="AY293" s="119" t="s">
        <v>164</v>
      </c>
      <c r="BK293" s="127">
        <f>SUM(BK294:BK295)</f>
        <v>0</v>
      </c>
    </row>
    <row r="294" spans="2:65" s="1" customFormat="1" ht="16.5" customHeight="1">
      <c r="B294" s="30"/>
      <c r="C294" s="130" t="s">
        <v>498</v>
      </c>
      <c r="D294" s="131" t="s">
        <v>167</v>
      </c>
      <c r="E294" s="132" t="s">
        <v>499</v>
      </c>
      <c r="F294" s="133" t="s">
        <v>500</v>
      </c>
      <c r="G294" s="134" t="s">
        <v>170</v>
      </c>
      <c r="H294" s="135">
        <v>33</v>
      </c>
      <c r="I294" s="136"/>
      <c r="J294" s="137">
        <f>ROUND(I294*H294,2)</f>
        <v>0</v>
      </c>
      <c r="K294" s="133" t="s">
        <v>171</v>
      </c>
      <c r="L294" s="30"/>
      <c r="M294" s="138" t="s">
        <v>1</v>
      </c>
      <c r="N294" s="139" t="s">
        <v>47</v>
      </c>
      <c r="P294" s="140">
        <f>O294*H294</f>
        <v>0</v>
      </c>
      <c r="Q294" s="140">
        <v>0</v>
      </c>
      <c r="R294" s="140">
        <f>Q294*H294</f>
        <v>0</v>
      </c>
      <c r="S294" s="140">
        <v>3.0000000000000001E-3</v>
      </c>
      <c r="T294" s="141">
        <f>S294*H294</f>
        <v>9.9000000000000005E-2</v>
      </c>
      <c r="AR294" s="142" t="s">
        <v>245</v>
      </c>
      <c r="AT294" s="142" t="s">
        <v>167</v>
      </c>
      <c r="AU294" s="142" t="s">
        <v>114</v>
      </c>
      <c r="AY294" s="15" t="s">
        <v>164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5" t="s">
        <v>114</v>
      </c>
      <c r="BK294" s="143">
        <f>ROUND(I294*H294,2)</f>
        <v>0</v>
      </c>
      <c r="BL294" s="15" t="s">
        <v>245</v>
      </c>
      <c r="BM294" s="142" t="s">
        <v>501</v>
      </c>
    </row>
    <row r="295" spans="2:65" s="12" customFormat="1" ht="11.25">
      <c r="B295" s="144"/>
      <c r="D295" s="145" t="s">
        <v>174</v>
      </c>
      <c r="E295" s="146" t="s">
        <v>1</v>
      </c>
      <c r="F295" s="147" t="s">
        <v>502</v>
      </c>
      <c r="H295" s="148">
        <v>33</v>
      </c>
      <c r="I295" s="149"/>
      <c r="L295" s="144"/>
      <c r="M295" s="150"/>
      <c r="T295" s="151"/>
      <c r="AT295" s="146" t="s">
        <v>174</v>
      </c>
      <c r="AU295" s="146" t="s">
        <v>114</v>
      </c>
      <c r="AV295" s="12" t="s">
        <v>114</v>
      </c>
      <c r="AW295" s="12" t="s">
        <v>35</v>
      </c>
      <c r="AX295" s="12" t="s">
        <v>89</v>
      </c>
      <c r="AY295" s="146" t="s">
        <v>164</v>
      </c>
    </row>
    <row r="296" spans="2:65" s="11" customFormat="1" ht="22.9" customHeight="1">
      <c r="B296" s="118"/>
      <c r="D296" s="119" t="s">
        <v>80</v>
      </c>
      <c r="E296" s="128" t="s">
        <v>503</v>
      </c>
      <c r="F296" s="128" t="s">
        <v>504</v>
      </c>
      <c r="I296" s="121"/>
      <c r="J296" s="129">
        <f>BK296</f>
        <v>0</v>
      </c>
      <c r="L296" s="118"/>
      <c r="M296" s="123"/>
      <c r="P296" s="124">
        <f>SUM(P297:P298)</f>
        <v>0</v>
      </c>
      <c r="R296" s="124">
        <f>SUM(R297:R298)</f>
        <v>0</v>
      </c>
      <c r="T296" s="125">
        <f>SUM(T297:T298)</f>
        <v>1.1532799999999999</v>
      </c>
      <c r="AR296" s="119" t="s">
        <v>114</v>
      </c>
      <c r="AT296" s="126" t="s">
        <v>80</v>
      </c>
      <c r="AU296" s="126" t="s">
        <v>89</v>
      </c>
      <c r="AY296" s="119" t="s">
        <v>164</v>
      </c>
      <c r="BK296" s="127">
        <f>SUM(BK297:BK298)</f>
        <v>0</v>
      </c>
    </row>
    <row r="297" spans="2:65" s="1" customFormat="1" ht="16.5" customHeight="1">
      <c r="B297" s="30"/>
      <c r="C297" s="130" t="s">
        <v>505</v>
      </c>
      <c r="D297" s="131" t="s">
        <v>167</v>
      </c>
      <c r="E297" s="132" t="s">
        <v>506</v>
      </c>
      <c r="F297" s="133" t="s">
        <v>507</v>
      </c>
      <c r="G297" s="134" t="s">
        <v>170</v>
      </c>
      <c r="H297" s="135">
        <v>42.4</v>
      </c>
      <c r="I297" s="136"/>
      <c r="J297" s="137">
        <f>ROUND(I297*H297,2)</f>
        <v>0</v>
      </c>
      <c r="K297" s="133" t="s">
        <v>171</v>
      </c>
      <c r="L297" s="30"/>
      <c r="M297" s="138" t="s">
        <v>1</v>
      </c>
      <c r="N297" s="139" t="s">
        <v>47</v>
      </c>
      <c r="P297" s="140">
        <f>O297*H297</f>
        <v>0</v>
      </c>
      <c r="Q297" s="140">
        <v>0</v>
      </c>
      <c r="R297" s="140">
        <f>Q297*H297</f>
        <v>0</v>
      </c>
      <c r="S297" s="140">
        <v>2.7199999999999998E-2</v>
      </c>
      <c r="T297" s="141">
        <f>S297*H297</f>
        <v>1.1532799999999999</v>
      </c>
      <c r="AR297" s="142" t="s">
        <v>245</v>
      </c>
      <c r="AT297" s="142" t="s">
        <v>167</v>
      </c>
      <c r="AU297" s="142" t="s">
        <v>114</v>
      </c>
      <c r="AY297" s="15" t="s">
        <v>164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114</v>
      </c>
      <c r="BK297" s="143">
        <f>ROUND(I297*H297,2)</f>
        <v>0</v>
      </c>
      <c r="BL297" s="15" t="s">
        <v>245</v>
      </c>
      <c r="BM297" s="142" t="s">
        <v>508</v>
      </c>
    </row>
    <row r="298" spans="2:65" s="12" customFormat="1" ht="11.25">
      <c r="B298" s="144"/>
      <c r="D298" s="145" t="s">
        <v>174</v>
      </c>
      <c r="E298" s="146" t="s">
        <v>1</v>
      </c>
      <c r="F298" s="147" t="s">
        <v>509</v>
      </c>
      <c r="H298" s="148">
        <v>42.4</v>
      </c>
      <c r="I298" s="149"/>
      <c r="L298" s="144"/>
      <c r="M298" s="150"/>
      <c r="T298" s="151"/>
      <c r="AT298" s="146" t="s">
        <v>174</v>
      </c>
      <c r="AU298" s="146" t="s">
        <v>114</v>
      </c>
      <c r="AV298" s="12" t="s">
        <v>114</v>
      </c>
      <c r="AW298" s="12" t="s">
        <v>35</v>
      </c>
      <c r="AX298" s="12" t="s">
        <v>89</v>
      </c>
      <c r="AY298" s="146" t="s">
        <v>164</v>
      </c>
    </row>
    <row r="299" spans="2:65" s="11" customFormat="1" ht="22.9" customHeight="1">
      <c r="B299" s="118"/>
      <c r="D299" s="119" t="s">
        <v>80</v>
      </c>
      <c r="E299" s="128" t="s">
        <v>510</v>
      </c>
      <c r="F299" s="128" t="s">
        <v>511</v>
      </c>
      <c r="I299" s="121"/>
      <c r="J299" s="129">
        <f>BK299</f>
        <v>0</v>
      </c>
      <c r="L299" s="118"/>
      <c r="M299" s="123"/>
      <c r="P299" s="124">
        <f>SUM(P300:P306)</f>
        <v>0</v>
      </c>
      <c r="R299" s="124">
        <f>SUM(R300:R306)</f>
        <v>0.50041899999999995</v>
      </c>
      <c r="T299" s="125">
        <f>SUM(T300:T306)</f>
        <v>0.15512988999999999</v>
      </c>
      <c r="AR299" s="119" t="s">
        <v>114</v>
      </c>
      <c r="AT299" s="126" t="s">
        <v>80</v>
      </c>
      <c r="AU299" s="126" t="s">
        <v>89</v>
      </c>
      <c r="AY299" s="119" t="s">
        <v>164</v>
      </c>
      <c r="BK299" s="127">
        <f>SUM(BK300:BK306)</f>
        <v>0</v>
      </c>
    </row>
    <row r="300" spans="2:65" s="1" customFormat="1" ht="16.5" customHeight="1">
      <c r="B300" s="30"/>
      <c r="C300" s="130" t="s">
        <v>512</v>
      </c>
      <c r="D300" s="131" t="s">
        <v>167</v>
      </c>
      <c r="E300" s="132" t="s">
        <v>513</v>
      </c>
      <c r="F300" s="133" t="s">
        <v>514</v>
      </c>
      <c r="G300" s="134" t="s">
        <v>170</v>
      </c>
      <c r="H300" s="135">
        <v>500.41899999999998</v>
      </c>
      <c r="I300" s="136"/>
      <c r="J300" s="137">
        <f>ROUND(I300*H300,2)</f>
        <v>0</v>
      </c>
      <c r="K300" s="133" t="s">
        <v>171</v>
      </c>
      <c r="L300" s="30"/>
      <c r="M300" s="138" t="s">
        <v>1</v>
      </c>
      <c r="N300" s="139" t="s">
        <v>47</v>
      </c>
      <c r="P300" s="140">
        <f>O300*H300</f>
        <v>0</v>
      </c>
      <c r="Q300" s="140">
        <v>1E-3</v>
      </c>
      <c r="R300" s="140">
        <f>Q300*H300</f>
        <v>0.50041899999999995</v>
      </c>
      <c r="S300" s="140">
        <v>3.1E-4</v>
      </c>
      <c r="T300" s="141">
        <f>S300*H300</f>
        <v>0.15512988999999999</v>
      </c>
      <c r="AR300" s="142" t="s">
        <v>245</v>
      </c>
      <c r="AT300" s="142" t="s">
        <v>167</v>
      </c>
      <c r="AU300" s="142" t="s">
        <v>114</v>
      </c>
      <c r="AY300" s="15" t="s">
        <v>164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5" t="s">
        <v>114</v>
      </c>
      <c r="BK300" s="143">
        <f>ROUND(I300*H300,2)</f>
        <v>0</v>
      </c>
      <c r="BL300" s="15" t="s">
        <v>245</v>
      </c>
      <c r="BM300" s="142" t="s">
        <v>515</v>
      </c>
    </row>
    <row r="301" spans="2:65" s="12" customFormat="1" ht="11.25">
      <c r="B301" s="144"/>
      <c r="D301" s="145" t="s">
        <v>174</v>
      </c>
      <c r="E301" s="146" t="s">
        <v>1</v>
      </c>
      <c r="F301" s="147" t="s">
        <v>258</v>
      </c>
      <c r="H301" s="148">
        <v>506.08800000000002</v>
      </c>
      <c r="I301" s="149"/>
      <c r="L301" s="144"/>
      <c r="M301" s="150"/>
      <c r="T301" s="151"/>
      <c r="AT301" s="146" t="s">
        <v>174</v>
      </c>
      <c r="AU301" s="146" t="s">
        <v>114</v>
      </c>
      <c r="AV301" s="12" t="s">
        <v>114</v>
      </c>
      <c r="AW301" s="12" t="s">
        <v>35</v>
      </c>
      <c r="AX301" s="12" t="s">
        <v>81</v>
      </c>
      <c r="AY301" s="146" t="s">
        <v>164</v>
      </c>
    </row>
    <row r="302" spans="2:65" s="12" customFormat="1" ht="33.75">
      <c r="B302" s="144"/>
      <c r="D302" s="145" t="s">
        <v>174</v>
      </c>
      <c r="E302" s="146" t="s">
        <v>1</v>
      </c>
      <c r="F302" s="147" t="s">
        <v>259</v>
      </c>
      <c r="H302" s="148">
        <v>12.249000000000001</v>
      </c>
      <c r="I302" s="149"/>
      <c r="L302" s="144"/>
      <c r="M302" s="150"/>
      <c r="T302" s="151"/>
      <c r="AT302" s="146" t="s">
        <v>174</v>
      </c>
      <c r="AU302" s="146" t="s">
        <v>114</v>
      </c>
      <c r="AV302" s="12" t="s">
        <v>114</v>
      </c>
      <c r="AW302" s="12" t="s">
        <v>35</v>
      </c>
      <c r="AX302" s="12" t="s">
        <v>81</v>
      </c>
      <c r="AY302" s="146" t="s">
        <v>164</v>
      </c>
    </row>
    <row r="303" spans="2:65" s="12" customFormat="1" ht="11.25">
      <c r="B303" s="144"/>
      <c r="D303" s="145" t="s">
        <v>174</v>
      </c>
      <c r="E303" s="146" t="s">
        <v>1</v>
      </c>
      <c r="F303" s="147" t="s">
        <v>260</v>
      </c>
      <c r="H303" s="148">
        <v>5.1719999999999997</v>
      </c>
      <c r="I303" s="149"/>
      <c r="L303" s="144"/>
      <c r="M303" s="150"/>
      <c r="T303" s="151"/>
      <c r="AT303" s="146" t="s">
        <v>174</v>
      </c>
      <c r="AU303" s="146" t="s">
        <v>114</v>
      </c>
      <c r="AV303" s="12" t="s">
        <v>114</v>
      </c>
      <c r="AW303" s="12" t="s">
        <v>35</v>
      </c>
      <c r="AX303" s="12" t="s">
        <v>81</v>
      </c>
      <c r="AY303" s="146" t="s">
        <v>164</v>
      </c>
    </row>
    <row r="304" spans="2:65" s="12" customFormat="1" ht="11.25">
      <c r="B304" s="144"/>
      <c r="D304" s="145" t="s">
        <v>174</v>
      </c>
      <c r="E304" s="146" t="s">
        <v>1</v>
      </c>
      <c r="F304" s="147" t="s">
        <v>261</v>
      </c>
      <c r="H304" s="148">
        <v>-16.661000000000001</v>
      </c>
      <c r="I304" s="149"/>
      <c r="L304" s="144"/>
      <c r="M304" s="150"/>
      <c r="T304" s="151"/>
      <c r="AT304" s="146" t="s">
        <v>174</v>
      </c>
      <c r="AU304" s="146" t="s">
        <v>114</v>
      </c>
      <c r="AV304" s="12" t="s">
        <v>114</v>
      </c>
      <c r="AW304" s="12" t="s">
        <v>35</v>
      </c>
      <c r="AX304" s="12" t="s">
        <v>81</v>
      </c>
      <c r="AY304" s="146" t="s">
        <v>164</v>
      </c>
    </row>
    <row r="305" spans="2:65" s="12" customFormat="1" ht="11.25">
      <c r="B305" s="144"/>
      <c r="D305" s="145" t="s">
        <v>174</v>
      </c>
      <c r="E305" s="146" t="s">
        <v>1</v>
      </c>
      <c r="F305" s="147" t="s">
        <v>262</v>
      </c>
      <c r="H305" s="148">
        <v>-6.4290000000000003</v>
      </c>
      <c r="I305" s="149"/>
      <c r="L305" s="144"/>
      <c r="M305" s="150"/>
      <c r="T305" s="151"/>
      <c r="AT305" s="146" t="s">
        <v>174</v>
      </c>
      <c r="AU305" s="146" t="s">
        <v>114</v>
      </c>
      <c r="AV305" s="12" t="s">
        <v>114</v>
      </c>
      <c r="AW305" s="12" t="s">
        <v>35</v>
      </c>
      <c r="AX305" s="12" t="s">
        <v>81</v>
      </c>
      <c r="AY305" s="146" t="s">
        <v>164</v>
      </c>
    </row>
    <row r="306" spans="2:65" s="13" customFormat="1" ht="11.25">
      <c r="B306" s="152"/>
      <c r="D306" s="145" t="s">
        <v>174</v>
      </c>
      <c r="E306" s="153" t="s">
        <v>1</v>
      </c>
      <c r="F306" s="154" t="s">
        <v>221</v>
      </c>
      <c r="H306" s="155">
        <v>500.41900000000004</v>
      </c>
      <c r="I306" s="156"/>
      <c r="L306" s="152"/>
      <c r="M306" s="157"/>
      <c r="T306" s="158"/>
      <c r="AT306" s="153" t="s">
        <v>174</v>
      </c>
      <c r="AU306" s="153" t="s">
        <v>114</v>
      </c>
      <c r="AV306" s="13" t="s">
        <v>172</v>
      </c>
      <c r="AW306" s="13" t="s">
        <v>35</v>
      </c>
      <c r="AX306" s="13" t="s">
        <v>89</v>
      </c>
      <c r="AY306" s="153" t="s">
        <v>164</v>
      </c>
    </row>
    <row r="307" spans="2:65" s="11" customFormat="1" ht="22.9" customHeight="1">
      <c r="B307" s="118"/>
      <c r="D307" s="119" t="s">
        <v>80</v>
      </c>
      <c r="E307" s="128" t="s">
        <v>516</v>
      </c>
      <c r="F307" s="128" t="s">
        <v>517</v>
      </c>
      <c r="I307" s="121"/>
      <c r="J307" s="129">
        <f>BK307</f>
        <v>0</v>
      </c>
      <c r="L307" s="118"/>
      <c r="M307" s="123"/>
      <c r="P307" s="124">
        <f>SUM(P308:P309)</f>
        <v>0</v>
      </c>
      <c r="R307" s="124">
        <f>SUM(R308:R309)</f>
        <v>0</v>
      </c>
      <c r="T307" s="125">
        <f>SUM(T308:T309)</f>
        <v>0.4</v>
      </c>
      <c r="AR307" s="119" t="s">
        <v>114</v>
      </c>
      <c r="AT307" s="126" t="s">
        <v>80</v>
      </c>
      <c r="AU307" s="126" t="s">
        <v>89</v>
      </c>
      <c r="AY307" s="119" t="s">
        <v>164</v>
      </c>
      <c r="BK307" s="127">
        <f>SUM(BK308:BK309)</f>
        <v>0</v>
      </c>
    </row>
    <row r="308" spans="2:65" s="1" customFormat="1" ht="16.5" customHeight="1">
      <c r="B308" s="30"/>
      <c r="C308" s="130" t="s">
        <v>518</v>
      </c>
      <c r="D308" s="131" t="s">
        <v>167</v>
      </c>
      <c r="E308" s="132" t="s">
        <v>519</v>
      </c>
      <c r="F308" s="133" t="s">
        <v>520</v>
      </c>
      <c r="G308" s="134" t="s">
        <v>521</v>
      </c>
      <c r="H308" s="135">
        <v>1</v>
      </c>
      <c r="I308" s="136"/>
      <c r="J308" s="137">
        <f>ROUND(I308*H308,2)</f>
        <v>0</v>
      </c>
      <c r="K308" s="133" t="s">
        <v>325</v>
      </c>
      <c r="L308" s="30"/>
      <c r="M308" s="138" t="s">
        <v>1</v>
      </c>
      <c r="N308" s="139" t="s">
        <v>47</v>
      </c>
      <c r="P308" s="140">
        <f>O308*H308</f>
        <v>0</v>
      </c>
      <c r="Q308" s="140">
        <v>0</v>
      </c>
      <c r="R308" s="140">
        <f>Q308*H308</f>
        <v>0</v>
      </c>
      <c r="S308" s="140">
        <v>0.4</v>
      </c>
      <c r="T308" s="141">
        <f>S308*H308</f>
        <v>0.4</v>
      </c>
      <c r="AR308" s="142" t="s">
        <v>245</v>
      </c>
      <c r="AT308" s="142" t="s">
        <v>167</v>
      </c>
      <c r="AU308" s="142" t="s">
        <v>114</v>
      </c>
      <c r="AY308" s="15" t="s">
        <v>164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5" t="s">
        <v>114</v>
      </c>
      <c r="BK308" s="143">
        <f>ROUND(I308*H308,2)</f>
        <v>0</v>
      </c>
      <c r="BL308" s="15" t="s">
        <v>245</v>
      </c>
      <c r="BM308" s="142" t="s">
        <v>522</v>
      </c>
    </row>
    <row r="309" spans="2:65" s="12" customFormat="1" ht="11.25">
      <c r="B309" s="144"/>
      <c r="D309" s="145" t="s">
        <v>174</v>
      </c>
      <c r="E309" s="146" t="s">
        <v>1</v>
      </c>
      <c r="F309" s="147" t="s">
        <v>523</v>
      </c>
      <c r="H309" s="148">
        <v>1</v>
      </c>
      <c r="I309" s="149"/>
      <c r="L309" s="144"/>
      <c r="M309" s="159"/>
      <c r="N309" s="160"/>
      <c r="O309" s="160"/>
      <c r="P309" s="160"/>
      <c r="Q309" s="160"/>
      <c r="R309" s="160"/>
      <c r="S309" s="160"/>
      <c r="T309" s="161"/>
      <c r="AT309" s="146" t="s">
        <v>174</v>
      </c>
      <c r="AU309" s="146" t="s">
        <v>114</v>
      </c>
      <c r="AV309" s="12" t="s">
        <v>114</v>
      </c>
      <c r="AW309" s="12" t="s">
        <v>35</v>
      </c>
      <c r="AX309" s="12" t="s">
        <v>89</v>
      </c>
      <c r="AY309" s="146" t="s">
        <v>164</v>
      </c>
    </row>
    <row r="310" spans="2:65" s="1" customFormat="1" ht="6.95" customHeight="1">
      <c r="B310" s="42"/>
      <c r="C310" s="43"/>
      <c r="D310" s="43"/>
      <c r="E310" s="43"/>
      <c r="F310" s="43"/>
      <c r="G310" s="43"/>
      <c r="H310" s="43"/>
      <c r="I310" s="43"/>
      <c r="J310" s="43"/>
      <c r="K310" s="43"/>
      <c r="L310" s="30"/>
    </row>
  </sheetData>
  <sheetProtection algorithmName="SHA-512" hashValue="3Qso0YxWnYdz2OwNANd77fHMNNQ9X7JqKfHMFYypsGA6HK1L3gjyWElQUEuGj0XOwnCtKegFrmCPDG/TxhfN9w==" saltValue="wYmf9O/Ryx4aWJpOoDoOZdgikDqMWrcY5C1ivszvwpkZSxfDq8koPemcbv8PsfPUZ3qcRhyOOAi+MJzNshpV6w==" spinCount="100000" sheet="1" objects="1" scenarios="1" formatColumns="0" formatRows="0" autoFilter="0"/>
  <autoFilter ref="C135:K309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5" manualBreakCount="5">
    <brk id="163" min="2" max="10" man="1"/>
    <brk id="200" min="2" max="10" man="1"/>
    <brk id="232" min="2" max="10" man="1"/>
    <brk id="262" min="2" max="10" man="1"/>
    <brk id="295" min="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M305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93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524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ROUND(J124,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ROUND((SUM(BE124:BE304)),  2)</f>
        <v>0</v>
      </c>
      <c r="I33" s="90">
        <v>0.21</v>
      </c>
      <c r="J33" s="89">
        <f>ROUND(((SUM(BE124:BE304))*I33),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ROUND((SUM(BF124:BF304)),  2)</f>
        <v>0</v>
      </c>
      <c r="I34" s="90">
        <v>0.12</v>
      </c>
      <c r="J34" s="89">
        <f>ROUND(((SUM(BF124:BF304))*I34),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ROUND((SUM(BG124:BG304)),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ROUND((SUM(BH124:BH304)),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ROUND((SUM(BI124:BI304)),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03 - HRUBÁ STAVBA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J124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525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526</v>
      </c>
      <c r="E99" s="108"/>
      <c r="F99" s="108"/>
      <c r="G99" s="108"/>
      <c r="H99" s="108"/>
      <c r="I99" s="108"/>
      <c r="J99" s="109">
        <f>J139</f>
        <v>0</v>
      </c>
      <c r="L99" s="106"/>
    </row>
    <row r="100" spans="2:12" s="9" customFormat="1" ht="19.899999999999999" customHeight="1">
      <c r="B100" s="106"/>
      <c r="D100" s="107" t="s">
        <v>130</v>
      </c>
      <c r="E100" s="108"/>
      <c r="F100" s="108"/>
      <c r="G100" s="108"/>
      <c r="H100" s="108"/>
      <c r="I100" s="108"/>
      <c r="J100" s="109">
        <f>J220</f>
        <v>0</v>
      </c>
      <c r="L100" s="106"/>
    </row>
    <row r="101" spans="2:12" s="8" customFormat="1" ht="24.95" customHeight="1">
      <c r="B101" s="102"/>
      <c r="D101" s="103" t="s">
        <v>132</v>
      </c>
      <c r="E101" s="104"/>
      <c r="F101" s="104"/>
      <c r="G101" s="104"/>
      <c r="H101" s="104"/>
      <c r="I101" s="104"/>
      <c r="J101" s="105">
        <f>J231</f>
        <v>0</v>
      </c>
      <c r="L101" s="102"/>
    </row>
    <row r="102" spans="2:12" s="9" customFormat="1" ht="19.899999999999999" customHeight="1">
      <c r="B102" s="106"/>
      <c r="D102" s="107" t="s">
        <v>134</v>
      </c>
      <c r="E102" s="108"/>
      <c r="F102" s="108"/>
      <c r="G102" s="108"/>
      <c r="H102" s="108"/>
      <c r="I102" s="108"/>
      <c r="J102" s="109">
        <f>J232</f>
        <v>0</v>
      </c>
      <c r="L102" s="106"/>
    </row>
    <row r="103" spans="2:12" s="9" customFormat="1" ht="19.899999999999999" customHeight="1">
      <c r="B103" s="106"/>
      <c r="D103" s="107" t="s">
        <v>139</v>
      </c>
      <c r="E103" s="108"/>
      <c r="F103" s="108"/>
      <c r="G103" s="108"/>
      <c r="H103" s="108"/>
      <c r="I103" s="108"/>
      <c r="J103" s="109">
        <f>J243</f>
        <v>0</v>
      </c>
      <c r="L103" s="106"/>
    </row>
    <row r="104" spans="2:12" s="9" customFormat="1" ht="19.899999999999999" customHeight="1">
      <c r="B104" s="106"/>
      <c r="D104" s="107" t="s">
        <v>140</v>
      </c>
      <c r="E104" s="108"/>
      <c r="F104" s="108"/>
      <c r="G104" s="108"/>
      <c r="H104" s="108"/>
      <c r="I104" s="108"/>
      <c r="J104" s="109">
        <f>J250</f>
        <v>0</v>
      </c>
      <c r="L104" s="106"/>
    </row>
    <row r="105" spans="2:12" s="1" customFormat="1" ht="21.75" customHeight="1">
      <c r="B105" s="30"/>
      <c r="L105" s="30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149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17" t="str">
        <f>E7</f>
        <v>CERMNA-462</v>
      </c>
      <c r="F114" s="218"/>
      <c r="G114" s="218"/>
      <c r="H114" s="218"/>
      <c r="L114" s="30"/>
    </row>
    <row r="115" spans="2:65" s="1" customFormat="1" ht="12" customHeight="1">
      <c r="B115" s="30"/>
      <c r="C115" s="25" t="s">
        <v>122</v>
      </c>
      <c r="L115" s="30"/>
    </row>
    <row r="116" spans="2:65" s="1" customFormat="1" ht="16.5" customHeight="1">
      <c r="B116" s="30"/>
      <c r="E116" s="183" t="str">
        <f>E9</f>
        <v>03 - HRUBÁ STAVBA</v>
      </c>
      <c r="F116" s="219"/>
      <c r="G116" s="219"/>
      <c r="H116" s="219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21</v>
      </c>
      <c r="F118" s="23" t="str">
        <f>F12</f>
        <v>Dolní Čermná</v>
      </c>
      <c r="I118" s="25" t="s">
        <v>23</v>
      </c>
      <c r="J118" s="50" t="str">
        <f>IF(J12="","",J12)</f>
        <v>27. 3. 2025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25</v>
      </c>
      <c r="F120" s="23" t="str">
        <f>E15</f>
        <v>Dětský domov Dolní Čermná</v>
      </c>
      <c r="I120" s="25" t="s">
        <v>32</v>
      </c>
      <c r="J120" s="28" t="str">
        <f>E21</f>
        <v>vs-studio s.r.o.</v>
      </c>
      <c r="L120" s="30"/>
    </row>
    <row r="121" spans="2:65" s="1" customFormat="1" ht="15.2" customHeight="1">
      <c r="B121" s="30"/>
      <c r="C121" s="25" t="s">
        <v>30</v>
      </c>
      <c r="F121" s="23" t="str">
        <f>IF(E18="","",E18)</f>
        <v>Vyplň údaj</v>
      </c>
      <c r="I121" s="25" t="s">
        <v>36</v>
      </c>
      <c r="J121" s="28" t="str">
        <f>E24</f>
        <v>Jaroslav Klíma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150</v>
      </c>
      <c r="D123" s="112" t="s">
        <v>66</v>
      </c>
      <c r="E123" s="112" t="s">
        <v>62</v>
      </c>
      <c r="F123" s="112" t="s">
        <v>63</v>
      </c>
      <c r="G123" s="112" t="s">
        <v>151</v>
      </c>
      <c r="H123" s="112" t="s">
        <v>152</v>
      </c>
      <c r="I123" s="112" t="s">
        <v>153</v>
      </c>
      <c r="J123" s="112" t="s">
        <v>126</v>
      </c>
      <c r="K123" s="113" t="s">
        <v>154</v>
      </c>
      <c r="L123" s="110"/>
      <c r="M123" s="57" t="s">
        <v>1</v>
      </c>
      <c r="N123" s="58" t="s">
        <v>45</v>
      </c>
      <c r="O123" s="58" t="s">
        <v>155</v>
      </c>
      <c r="P123" s="58" t="s">
        <v>156</v>
      </c>
      <c r="Q123" s="58" t="s">
        <v>157</v>
      </c>
      <c r="R123" s="58" t="s">
        <v>158</v>
      </c>
      <c r="S123" s="58" t="s">
        <v>159</v>
      </c>
      <c r="T123" s="59" t="s">
        <v>160</v>
      </c>
    </row>
    <row r="124" spans="2:65" s="1" customFormat="1" ht="22.9" customHeight="1">
      <c r="B124" s="30"/>
      <c r="C124" s="62" t="s">
        <v>161</v>
      </c>
      <c r="J124" s="114">
        <f>BK124</f>
        <v>0</v>
      </c>
      <c r="L124" s="30"/>
      <c r="M124" s="60"/>
      <c r="N124" s="51"/>
      <c r="O124" s="51"/>
      <c r="P124" s="115">
        <f>P125+P231</f>
        <v>0</v>
      </c>
      <c r="Q124" s="51"/>
      <c r="R124" s="115">
        <f>R125+R231</f>
        <v>14.641868940000002</v>
      </c>
      <c r="S124" s="51"/>
      <c r="T124" s="116">
        <f>T125+T231</f>
        <v>0</v>
      </c>
      <c r="AT124" s="15" t="s">
        <v>80</v>
      </c>
      <c r="AU124" s="15" t="s">
        <v>128</v>
      </c>
      <c r="BK124" s="117">
        <f>BK125+BK231</f>
        <v>0</v>
      </c>
    </row>
    <row r="125" spans="2:65" s="11" customFormat="1" ht="25.9" customHeight="1">
      <c r="B125" s="118"/>
      <c r="D125" s="119" t="s">
        <v>80</v>
      </c>
      <c r="E125" s="120" t="s">
        <v>162</v>
      </c>
      <c r="F125" s="120" t="s">
        <v>163</v>
      </c>
      <c r="I125" s="121"/>
      <c r="J125" s="122">
        <f>BK125</f>
        <v>0</v>
      </c>
      <c r="L125" s="118"/>
      <c r="M125" s="123"/>
      <c r="P125" s="124">
        <f>P126+P139+P220</f>
        <v>0</v>
      </c>
      <c r="R125" s="124">
        <f>R126+R139+R220</f>
        <v>7.9559479</v>
      </c>
      <c r="T125" s="125">
        <f>T126+T139+T220</f>
        <v>0</v>
      </c>
      <c r="AR125" s="119" t="s">
        <v>89</v>
      </c>
      <c r="AT125" s="126" t="s">
        <v>80</v>
      </c>
      <c r="AU125" s="126" t="s">
        <v>81</v>
      </c>
      <c r="AY125" s="119" t="s">
        <v>164</v>
      </c>
      <c r="BK125" s="127">
        <f>BK126+BK139+BK220</f>
        <v>0</v>
      </c>
    </row>
    <row r="126" spans="2:65" s="11" customFormat="1" ht="22.9" customHeight="1">
      <c r="B126" s="118"/>
      <c r="D126" s="119" t="s">
        <v>80</v>
      </c>
      <c r="E126" s="128" t="s">
        <v>180</v>
      </c>
      <c r="F126" s="128" t="s">
        <v>527</v>
      </c>
      <c r="I126" s="121"/>
      <c r="J126" s="129">
        <f>BK126</f>
        <v>0</v>
      </c>
      <c r="L126" s="118"/>
      <c r="M126" s="123"/>
      <c r="P126" s="124">
        <f>SUM(P127:P138)</f>
        <v>0</v>
      </c>
      <c r="R126" s="124">
        <f>SUM(R127:R138)</f>
        <v>1.3404256000000001</v>
      </c>
      <c r="T126" s="125">
        <f>SUM(T127:T138)</f>
        <v>0</v>
      </c>
      <c r="AR126" s="119" t="s">
        <v>89</v>
      </c>
      <c r="AT126" s="126" t="s">
        <v>80</v>
      </c>
      <c r="AU126" s="126" t="s">
        <v>89</v>
      </c>
      <c r="AY126" s="119" t="s">
        <v>164</v>
      </c>
      <c r="BK126" s="127">
        <f>SUM(BK127:BK138)</f>
        <v>0</v>
      </c>
    </row>
    <row r="127" spans="2:65" s="1" customFormat="1" ht="16.5" customHeight="1">
      <c r="B127" s="30"/>
      <c r="C127" s="130" t="s">
        <v>89</v>
      </c>
      <c r="D127" s="131" t="s">
        <v>167</v>
      </c>
      <c r="E127" s="132" t="s">
        <v>528</v>
      </c>
      <c r="F127" s="133" t="s">
        <v>529</v>
      </c>
      <c r="G127" s="134" t="s">
        <v>170</v>
      </c>
      <c r="H127" s="135">
        <v>1.8</v>
      </c>
      <c r="I127" s="136"/>
      <c r="J127" s="137">
        <f>ROUND(I127*H127,2)</f>
        <v>0</v>
      </c>
      <c r="K127" s="133" t="s">
        <v>171</v>
      </c>
      <c r="L127" s="30"/>
      <c r="M127" s="138" t="s">
        <v>1</v>
      </c>
      <c r="N127" s="139" t="s">
        <v>47</v>
      </c>
      <c r="P127" s="140">
        <f>O127*H127</f>
        <v>0</v>
      </c>
      <c r="Q127" s="140">
        <v>0.26225999999999999</v>
      </c>
      <c r="R127" s="140">
        <f>Q127*H127</f>
        <v>0.47206799999999999</v>
      </c>
      <c r="S127" s="140">
        <v>0</v>
      </c>
      <c r="T127" s="141">
        <f>S127*H127</f>
        <v>0</v>
      </c>
      <c r="AR127" s="142" t="s">
        <v>172</v>
      </c>
      <c r="AT127" s="142" t="s">
        <v>167</v>
      </c>
      <c r="AU127" s="142" t="s">
        <v>114</v>
      </c>
      <c r="AY127" s="15" t="s">
        <v>164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114</v>
      </c>
      <c r="BK127" s="143">
        <f>ROUND(I127*H127,2)</f>
        <v>0</v>
      </c>
      <c r="BL127" s="15" t="s">
        <v>172</v>
      </c>
      <c r="BM127" s="142" t="s">
        <v>530</v>
      </c>
    </row>
    <row r="128" spans="2:65" s="12" customFormat="1" ht="11.25">
      <c r="B128" s="144"/>
      <c r="D128" s="145" t="s">
        <v>174</v>
      </c>
      <c r="E128" s="146" t="s">
        <v>1</v>
      </c>
      <c r="F128" s="147" t="s">
        <v>531</v>
      </c>
      <c r="H128" s="148">
        <v>1.8</v>
      </c>
      <c r="I128" s="149"/>
      <c r="L128" s="144"/>
      <c r="M128" s="150"/>
      <c r="T128" s="151"/>
      <c r="AT128" s="146" t="s">
        <v>174</v>
      </c>
      <c r="AU128" s="146" t="s">
        <v>114</v>
      </c>
      <c r="AV128" s="12" t="s">
        <v>114</v>
      </c>
      <c r="AW128" s="12" t="s">
        <v>35</v>
      </c>
      <c r="AX128" s="12" t="s">
        <v>89</v>
      </c>
      <c r="AY128" s="146" t="s">
        <v>164</v>
      </c>
    </row>
    <row r="129" spans="2:65" s="1" customFormat="1" ht="16.5" customHeight="1">
      <c r="B129" s="30"/>
      <c r="C129" s="130" t="s">
        <v>114</v>
      </c>
      <c r="D129" s="131" t="s">
        <v>167</v>
      </c>
      <c r="E129" s="132" t="s">
        <v>532</v>
      </c>
      <c r="F129" s="133" t="s">
        <v>533</v>
      </c>
      <c r="G129" s="134" t="s">
        <v>347</v>
      </c>
      <c r="H129" s="135">
        <v>3</v>
      </c>
      <c r="I129" s="136"/>
      <c r="J129" s="137">
        <f>ROUND(I129*H129,2)</f>
        <v>0</v>
      </c>
      <c r="K129" s="133" t="s">
        <v>171</v>
      </c>
      <c r="L129" s="30"/>
      <c r="M129" s="138" t="s">
        <v>1</v>
      </c>
      <c r="N129" s="139" t="s">
        <v>47</v>
      </c>
      <c r="P129" s="140">
        <f>O129*H129</f>
        <v>0</v>
      </c>
      <c r="Q129" s="140">
        <v>6.8799999999999998E-3</v>
      </c>
      <c r="R129" s="140">
        <f>Q129*H129</f>
        <v>2.0639999999999999E-2</v>
      </c>
      <c r="S129" s="140">
        <v>0</v>
      </c>
      <c r="T129" s="141">
        <f>S129*H129</f>
        <v>0</v>
      </c>
      <c r="AR129" s="142" t="s">
        <v>172</v>
      </c>
      <c r="AT129" s="142" t="s">
        <v>167</v>
      </c>
      <c r="AU129" s="142" t="s">
        <v>114</v>
      </c>
      <c r="AY129" s="15" t="s">
        <v>164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114</v>
      </c>
      <c r="BK129" s="143">
        <f>ROUND(I129*H129,2)</f>
        <v>0</v>
      </c>
      <c r="BL129" s="15" t="s">
        <v>172</v>
      </c>
      <c r="BM129" s="142" t="s">
        <v>534</v>
      </c>
    </row>
    <row r="130" spans="2:65" s="12" customFormat="1" ht="11.25">
      <c r="B130" s="144"/>
      <c r="D130" s="145" t="s">
        <v>174</v>
      </c>
      <c r="E130" s="146" t="s">
        <v>1</v>
      </c>
      <c r="F130" s="147" t="s">
        <v>535</v>
      </c>
      <c r="H130" s="148">
        <v>3</v>
      </c>
      <c r="I130" s="149"/>
      <c r="L130" s="144"/>
      <c r="M130" s="150"/>
      <c r="T130" s="151"/>
      <c r="AT130" s="146" t="s">
        <v>174</v>
      </c>
      <c r="AU130" s="146" t="s">
        <v>114</v>
      </c>
      <c r="AV130" s="12" t="s">
        <v>114</v>
      </c>
      <c r="AW130" s="12" t="s">
        <v>35</v>
      </c>
      <c r="AX130" s="12" t="s">
        <v>89</v>
      </c>
      <c r="AY130" s="146" t="s">
        <v>164</v>
      </c>
    </row>
    <row r="131" spans="2:65" s="1" customFormat="1" ht="16.5" customHeight="1">
      <c r="B131" s="30"/>
      <c r="C131" s="162" t="s">
        <v>180</v>
      </c>
      <c r="D131" s="163" t="s">
        <v>536</v>
      </c>
      <c r="E131" s="164" t="s">
        <v>537</v>
      </c>
      <c r="F131" s="165" t="s">
        <v>538</v>
      </c>
      <c r="G131" s="166" t="s">
        <v>347</v>
      </c>
      <c r="H131" s="167">
        <v>3</v>
      </c>
      <c r="I131" s="168"/>
      <c r="J131" s="169">
        <f>ROUND(I131*H131,2)</f>
        <v>0</v>
      </c>
      <c r="K131" s="165" t="s">
        <v>171</v>
      </c>
      <c r="L131" s="170"/>
      <c r="M131" s="171" t="s">
        <v>1</v>
      </c>
      <c r="N131" s="172" t="s">
        <v>47</v>
      </c>
      <c r="P131" s="140">
        <f>O131*H131</f>
        <v>0</v>
      </c>
      <c r="Q131" s="140">
        <v>3.5999999999999997E-2</v>
      </c>
      <c r="R131" s="140">
        <f>Q131*H131</f>
        <v>0.10799999999999998</v>
      </c>
      <c r="S131" s="140">
        <v>0</v>
      </c>
      <c r="T131" s="141">
        <f>S131*H131</f>
        <v>0</v>
      </c>
      <c r="AR131" s="142" t="s">
        <v>203</v>
      </c>
      <c r="AT131" s="142" t="s">
        <v>536</v>
      </c>
      <c r="AU131" s="142" t="s">
        <v>114</v>
      </c>
      <c r="AY131" s="15" t="s">
        <v>164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114</v>
      </c>
      <c r="BK131" s="143">
        <f>ROUND(I131*H131,2)</f>
        <v>0</v>
      </c>
      <c r="BL131" s="15" t="s">
        <v>172</v>
      </c>
      <c r="BM131" s="142" t="s">
        <v>539</v>
      </c>
    </row>
    <row r="132" spans="2:65" s="12" customFormat="1" ht="11.25">
      <c r="B132" s="144"/>
      <c r="D132" s="145" t="s">
        <v>174</v>
      </c>
      <c r="E132" s="146" t="s">
        <v>1</v>
      </c>
      <c r="F132" s="147" t="s">
        <v>535</v>
      </c>
      <c r="H132" s="148">
        <v>3</v>
      </c>
      <c r="I132" s="149"/>
      <c r="L132" s="144"/>
      <c r="M132" s="150"/>
      <c r="T132" s="151"/>
      <c r="AT132" s="146" t="s">
        <v>174</v>
      </c>
      <c r="AU132" s="146" t="s">
        <v>114</v>
      </c>
      <c r="AV132" s="12" t="s">
        <v>114</v>
      </c>
      <c r="AW132" s="12" t="s">
        <v>35</v>
      </c>
      <c r="AX132" s="12" t="s">
        <v>89</v>
      </c>
      <c r="AY132" s="146" t="s">
        <v>164</v>
      </c>
    </row>
    <row r="133" spans="2:65" s="1" customFormat="1" ht="16.5" customHeight="1">
      <c r="B133" s="30"/>
      <c r="C133" s="130" t="s">
        <v>172</v>
      </c>
      <c r="D133" s="131" t="s">
        <v>167</v>
      </c>
      <c r="E133" s="132" t="s">
        <v>540</v>
      </c>
      <c r="F133" s="133" t="s">
        <v>541</v>
      </c>
      <c r="G133" s="134" t="s">
        <v>170</v>
      </c>
      <c r="H133" s="135">
        <v>1.44</v>
      </c>
      <c r="I133" s="136"/>
      <c r="J133" s="137">
        <f>ROUND(I133*H133,2)</f>
        <v>0</v>
      </c>
      <c r="K133" s="133" t="s">
        <v>171</v>
      </c>
      <c r="L133" s="30"/>
      <c r="M133" s="138" t="s">
        <v>1</v>
      </c>
      <c r="N133" s="139" t="s">
        <v>47</v>
      </c>
      <c r="P133" s="140">
        <f>O133*H133</f>
        <v>0</v>
      </c>
      <c r="Q133" s="140">
        <v>4.5670000000000002E-2</v>
      </c>
      <c r="R133" s="140">
        <f>Q133*H133</f>
        <v>6.5764799999999998E-2</v>
      </c>
      <c r="S133" s="140">
        <v>0</v>
      </c>
      <c r="T133" s="141">
        <f>S133*H133</f>
        <v>0</v>
      </c>
      <c r="AR133" s="142" t="s">
        <v>172</v>
      </c>
      <c r="AT133" s="142" t="s">
        <v>167</v>
      </c>
      <c r="AU133" s="142" t="s">
        <v>114</v>
      </c>
      <c r="AY133" s="15" t="s">
        <v>164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114</v>
      </c>
      <c r="BK133" s="143">
        <f>ROUND(I133*H133,2)</f>
        <v>0</v>
      </c>
      <c r="BL133" s="15" t="s">
        <v>172</v>
      </c>
      <c r="BM133" s="142" t="s">
        <v>542</v>
      </c>
    </row>
    <row r="134" spans="2:65" s="12" customFormat="1" ht="11.25">
      <c r="B134" s="144"/>
      <c r="D134" s="145" t="s">
        <v>174</v>
      </c>
      <c r="E134" s="146" t="s">
        <v>1</v>
      </c>
      <c r="F134" s="147" t="s">
        <v>543</v>
      </c>
      <c r="H134" s="148">
        <v>1.44</v>
      </c>
      <c r="I134" s="149"/>
      <c r="L134" s="144"/>
      <c r="M134" s="150"/>
      <c r="T134" s="151"/>
      <c r="AT134" s="146" t="s">
        <v>174</v>
      </c>
      <c r="AU134" s="146" t="s">
        <v>114</v>
      </c>
      <c r="AV134" s="12" t="s">
        <v>114</v>
      </c>
      <c r="AW134" s="12" t="s">
        <v>35</v>
      </c>
      <c r="AX134" s="12" t="s">
        <v>89</v>
      </c>
      <c r="AY134" s="146" t="s">
        <v>164</v>
      </c>
    </row>
    <row r="135" spans="2:65" s="1" customFormat="1" ht="16.5" customHeight="1">
      <c r="B135" s="30"/>
      <c r="C135" s="130" t="s">
        <v>187</v>
      </c>
      <c r="D135" s="131" t="s">
        <v>167</v>
      </c>
      <c r="E135" s="132" t="s">
        <v>544</v>
      </c>
      <c r="F135" s="133" t="s">
        <v>545</v>
      </c>
      <c r="G135" s="134" t="s">
        <v>170</v>
      </c>
      <c r="H135" s="135">
        <v>8.08</v>
      </c>
      <c r="I135" s="136"/>
      <c r="J135" s="137">
        <f>ROUND(I135*H135,2)</f>
        <v>0</v>
      </c>
      <c r="K135" s="133" t="s">
        <v>171</v>
      </c>
      <c r="L135" s="30"/>
      <c r="M135" s="138" t="s">
        <v>1</v>
      </c>
      <c r="N135" s="139" t="s">
        <v>47</v>
      </c>
      <c r="P135" s="140">
        <f>O135*H135</f>
        <v>0</v>
      </c>
      <c r="Q135" s="140">
        <v>8.3409999999999998E-2</v>
      </c>
      <c r="R135" s="140">
        <f>Q135*H135</f>
        <v>0.67395280000000002</v>
      </c>
      <c r="S135" s="140">
        <v>0</v>
      </c>
      <c r="T135" s="141">
        <f>S135*H135</f>
        <v>0</v>
      </c>
      <c r="AR135" s="142" t="s">
        <v>172</v>
      </c>
      <c r="AT135" s="142" t="s">
        <v>167</v>
      </c>
      <c r="AU135" s="142" t="s">
        <v>114</v>
      </c>
      <c r="AY135" s="15" t="s">
        <v>164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114</v>
      </c>
      <c r="BK135" s="143">
        <f>ROUND(I135*H135,2)</f>
        <v>0</v>
      </c>
      <c r="BL135" s="15" t="s">
        <v>172</v>
      </c>
      <c r="BM135" s="142" t="s">
        <v>546</v>
      </c>
    </row>
    <row r="136" spans="2:65" s="12" customFormat="1" ht="11.25">
      <c r="B136" s="144"/>
      <c r="D136" s="145" t="s">
        <v>174</v>
      </c>
      <c r="E136" s="146" t="s">
        <v>1</v>
      </c>
      <c r="F136" s="147" t="s">
        <v>547</v>
      </c>
      <c r="H136" s="148">
        <v>0.4</v>
      </c>
      <c r="I136" s="149"/>
      <c r="L136" s="144"/>
      <c r="M136" s="150"/>
      <c r="T136" s="151"/>
      <c r="AT136" s="146" t="s">
        <v>174</v>
      </c>
      <c r="AU136" s="146" t="s">
        <v>114</v>
      </c>
      <c r="AV136" s="12" t="s">
        <v>114</v>
      </c>
      <c r="AW136" s="12" t="s">
        <v>35</v>
      </c>
      <c r="AX136" s="12" t="s">
        <v>81</v>
      </c>
      <c r="AY136" s="146" t="s">
        <v>164</v>
      </c>
    </row>
    <row r="137" spans="2:65" s="12" customFormat="1" ht="11.25">
      <c r="B137" s="144"/>
      <c r="D137" s="145" t="s">
        <v>174</v>
      </c>
      <c r="E137" s="146" t="s">
        <v>1</v>
      </c>
      <c r="F137" s="147" t="s">
        <v>548</v>
      </c>
      <c r="H137" s="148">
        <v>7.68</v>
      </c>
      <c r="I137" s="149"/>
      <c r="L137" s="144"/>
      <c r="M137" s="150"/>
      <c r="T137" s="151"/>
      <c r="AT137" s="146" t="s">
        <v>174</v>
      </c>
      <c r="AU137" s="146" t="s">
        <v>114</v>
      </c>
      <c r="AV137" s="12" t="s">
        <v>114</v>
      </c>
      <c r="AW137" s="12" t="s">
        <v>35</v>
      </c>
      <c r="AX137" s="12" t="s">
        <v>81</v>
      </c>
      <c r="AY137" s="146" t="s">
        <v>164</v>
      </c>
    </row>
    <row r="138" spans="2:65" s="13" customFormat="1" ht="11.25">
      <c r="B138" s="152"/>
      <c r="D138" s="145" t="s">
        <v>174</v>
      </c>
      <c r="E138" s="153" t="s">
        <v>1</v>
      </c>
      <c r="F138" s="154" t="s">
        <v>221</v>
      </c>
      <c r="H138" s="155">
        <v>8.08</v>
      </c>
      <c r="I138" s="156"/>
      <c r="L138" s="152"/>
      <c r="M138" s="157"/>
      <c r="T138" s="158"/>
      <c r="AT138" s="153" t="s">
        <v>174</v>
      </c>
      <c r="AU138" s="153" t="s">
        <v>114</v>
      </c>
      <c r="AV138" s="13" t="s">
        <v>172</v>
      </c>
      <c r="AW138" s="13" t="s">
        <v>35</v>
      </c>
      <c r="AX138" s="13" t="s">
        <v>89</v>
      </c>
      <c r="AY138" s="153" t="s">
        <v>164</v>
      </c>
    </row>
    <row r="139" spans="2:65" s="11" customFormat="1" ht="22.9" customHeight="1">
      <c r="B139" s="118"/>
      <c r="D139" s="119" t="s">
        <v>80</v>
      </c>
      <c r="E139" s="128" t="s">
        <v>192</v>
      </c>
      <c r="F139" s="128" t="s">
        <v>549</v>
      </c>
      <c r="I139" s="121"/>
      <c r="J139" s="129">
        <f>BK139</f>
        <v>0</v>
      </c>
      <c r="L139" s="118"/>
      <c r="M139" s="123"/>
      <c r="P139" s="124">
        <f>SUM(P140:P219)</f>
        <v>0</v>
      </c>
      <c r="R139" s="124">
        <f>SUM(R140:R219)</f>
        <v>6.6155223000000003</v>
      </c>
      <c r="T139" s="125">
        <f>SUM(T140:T219)</f>
        <v>0</v>
      </c>
      <c r="AR139" s="119" t="s">
        <v>89</v>
      </c>
      <c r="AT139" s="126" t="s">
        <v>80</v>
      </c>
      <c r="AU139" s="126" t="s">
        <v>89</v>
      </c>
      <c r="AY139" s="119" t="s">
        <v>164</v>
      </c>
      <c r="BK139" s="127">
        <f>SUM(BK140:BK219)</f>
        <v>0</v>
      </c>
    </row>
    <row r="140" spans="2:65" s="1" customFormat="1" ht="16.5" customHeight="1">
      <c r="B140" s="30"/>
      <c r="C140" s="130" t="s">
        <v>192</v>
      </c>
      <c r="D140" s="131" t="s">
        <v>167</v>
      </c>
      <c r="E140" s="132" t="s">
        <v>550</v>
      </c>
      <c r="F140" s="133" t="s">
        <v>551</v>
      </c>
      <c r="G140" s="134" t="s">
        <v>170</v>
      </c>
      <c r="H140" s="135">
        <v>21.831</v>
      </c>
      <c r="I140" s="136"/>
      <c r="J140" s="137">
        <f>ROUND(I140*H140,2)</f>
        <v>0</v>
      </c>
      <c r="K140" s="133" t="s">
        <v>171</v>
      </c>
      <c r="L140" s="30"/>
      <c r="M140" s="138" t="s">
        <v>1</v>
      </c>
      <c r="N140" s="139" t="s">
        <v>47</v>
      </c>
      <c r="P140" s="140">
        <f>O140*H140</f>
        <v>0</v>
      </c>
      <c r="Q140" s="140">
        <v>3.2050000000000002E-2</v>
      </c>
      <c r="R140" s="140">
        <f>Q140*H140</f>
        <v>0.69968355000000004</v>
      </c>
      <c r="S140" s="140">
        <v>0</v>
      </c>
      <c r="T140" s="141">
        <f>S140*H140</f>
        <v>0</v>
      </c>
      <c r="AR140" s="142" t="s">
        <v>172</v>
      </c>
      <c r="AT140" s="142" t="s">
        <v>167</v>
      </c>
      <c r="AU140" s="142" t="s">
        <v>114</v>
      </c>
      <c r="AY140" s="15" t="s">
        <v>164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114</v>
      </c>
      <c r="BK140" s="143">
        <f>ROUND(I140*H140,2)</f>
        <v>0</v>
      </c>
      <c r="BL140" s="15" t="s">
        <v>172</v>
      </c>
      <c r="BM140" s="142" t="s">
        <v>552</v>
      </c>
    </row>
    <row r="141" spans="2:65" s="12" customFormat="1" ht="11.25">
      <c r="B141" s="144"/>
      <c r="D141" s="145" t="s">
        <v>174</v>
      </c>
      <c r="E141" s="146" t="s">
        <v>1</v>
      </c>
      <c r="F141" s="147" t="s">
        <v>217</v>
      </c>
      <c r="H141" s="148">
        <v>10.401</v>
      </c>
      <c r="I141" s="149"/>
      <c r="L141" s="144"/>
      <c r="M141" s="150"/>
      <c r="T141" s="151"/>
      <c r="AT141" s="146" t="s">
        <v>174</v>
      </c>
      <c r="AU141" s="146" t="s">
        <v>114</v>
      </c>
      <c r="AV141" s="12" t="s">
        <v>114</v>
      </c>
      <c r="AW141" s="12" t="s">
        <v>35</v>
      </c>
      <c r="AX141" s="12" t="s">
        <v>81</v>
      </c>
      <c r="AY141" s="146" t="s">
        <v>164</v>
      </c>
    </row>
    <row r="142" spans="2:65" s="12" customFormat="1" ht="11.25">
      <c r="B142" s="144"/>
      <c r="D142" s="145" t="s">
        <v>174</v>
      </c>
      <c r="E142" s="146" t="s">
        <v>1</v>
      </c>
      <c r="F142" s="147" t="s">
        <v>218</v>
      </c>
      <c r="H142" s="148">
        <v>11.43</v>
      </c>
      <c r="I142" s="149"/>
      <c r="L142" s="144"/>
      <c r="M142" s="150"/>
      <c r="T142" s="151"/>
      <c r="AT142" s="146" t="s">
        <v>174</v>
      </c>
      <c r="AU142" s="146" t="s">
        <v>114</v>
      </c>
      <c r="AV142" s="12" t="s">
        <v>114</v>
      </c>
      <c r="AW142" s="12" t="s">
        <v>35</v>
      </c>
      <c r="AX142" s="12" t="s">
        <v>81</v>
      </c>
      <c r="AY142" s="146" t="s">
        <v>164</v>
      </c>
    </row>
    <row r="143" spans="2:65" s="13" customFormat="1" ht="11.25">
      <c r="B143" s="152"/>
      <c r="D143" s="145" t="s">
        <v>174</v>
      </c>
      <c r="E143" s="153" t="s">
        <v>1</v>
      </c>
      <c r="F143" s="154" t="s">
        <v>221</v>
      </c>
      <c r="H143" s="155">
        <v>21.831</v>
      </c>
      <c r="I143" s="156"/>
      <c r="L143" s="152"/>
      <c r="M143" s="157"/>
      <c r="T143" s="158"/>
      <c r="AT143" s="153" t="s">
        <v>174</v>
      </c>
      <c r="AU143" s="153" t="s">
        <v>114</v>
      </c>
      <c r="AV143" s="13" t="s">
        <v>172</v>
      </c>
      <c r="AW143" s="13" t="s">
        <v>35</v>
      </c>
      <c r="AX143" s="13" t="s">
        <v>89</v>
      </c>
      <c r="AY143" s="153" t="s">
        <v>164</v>
      </c>
    </row>
    <row r="144" spans="2:65" s="1" customFormat="1" ht="24.2" customHeight="1">
      <c r="B144" s="30"/>
      <c r="C144" s="130" t="s">
        <v>198</v>
      </c>
      <c r="D144" s="131" t="s">
        <v>167</v>
      </c>
      <c r="E144" s="132" t="s">
        <v>553</v>
      </c>
      <c r="F144" s="133" t="s">
        <v>554</v>
      </c>
      <c r="G144" s="134" t="s">
        <v>170</v>
      </c>
      <c r="H144" s="135">
        <v>21.831</v>
      </c>
      <c r="I144" s="136"/>
      <c r="J144" s="137">
        <f>ROUND(I144*H144,2)</f>
        <v>0</v>
      </c>
      <c r="K144" s="133" t="s">
        <v>171</v>
      </c>
      <c r="L144" s="30"/>
      <c r="M144" s="138" t="s">
        <v>1</v>
      </c>
      <c r="N144" s="139" t="s">
        <v>47</v>
      </c>
      <c r="P144" s="140">
        <f>O144*H144</f>
        <v>0</v>
      </c>
      <c r="Q144" s="140">
        <v>8.3899999999999999E-3</v>
      </c>
      <c r="R144" s="140">
        <f>Q144*H144</f>
        <v>0.18316209</v>
      </c>
      <c r="S144" s="140">
        <v>0</v>
      </c>
      <c r="T144" s="141">
        <f>S144*H144</f>
        <v>0</v>
      </c>
      <c r="AR144" s="142" t="s">
        <v>172</v>
      </c>
      <c r="AT144" s="142" t="s">
        <v>167</v>
      </c>
      <c r="AU144" s="142" t="s">
        <v>114</v>
      </c>
      <c r="AY144" s="15" t="s">
        <v>164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114</v>
      </c>
      <c r="BK144" s="143">
        <f>ROUND(I144*H144,2)</f>
        <v>0</v>
      </c>
      <c r="BL144" s="15" t="s">
        <v>172</v>
      </c>
      <c r="BM144" s="142" t="s">
        <v>555</v>
      </c>
    </row>
    <row r="145" spans="2:65" s="12" customFormat="1" ht="11.25">
      <c r="B145" s="144"/>
      <c r="D145" s="145" t="s">
        <v>174</v>
      </c>
      <c r="E145" s="146" t="s">
        <v>1</v>
      </c>
      <c r="F145" s="147" t="s">
        <v>217</v>
      </c>
      <c r="H145" s="148">
        <v>10.401</v>
      </c>
      <c r="I145" s="149"/>
      <c r="L145" s="144"/>
      <c r="M145" s="150"/>
      <c r="T145" s="151"/>
      <c r="AT145" s="146" t="s">
        <v>174</v>
      </c>
      <c r="AU145" s="146" t="s">
        <v>114</v>
      </c>
      <c r="AV145" s="12" t="s">
        <v>114</v>
      </c>
      <c r="AW145" s="12" t="s">
        <v>35</v>
      </c>
      <c r="AX145" s="12" t="s">
        <v>81</v>
      </c>
      <c r="AY145" s="146" t="s">
        <v>164</v>
      </c>
    </row>
    <row r="146" spans="2:65" s="12" customFormat="1" ht="11.25">
      <c r="B146" s="144"/>
      <c r="D146" s="145" t="s">
        <v>174</v>
      </c>
      <c r="E146" s="146" t="s">
        <v>1</v>
      </c>
      <c r="F146" s="147" t="s">
        <v>218</v>
      </c>
      <c r="H146" s="148">
        <v>11.43</v>
      </c>
      <c r="I146" s="149"/>
      <c r="L146" s="144"/>
      <c r="M146" s="150"/>
      <c r="T146" s="151"/>
      <c r="AT146" s="146" t="s">
        <v>174</v>
      </c>
      <c r="AU146" s="146" t="s">
        <v>114</v>
      </c>
      <c r="AV146" s="12" t="s">
        <v>114</v>
      </c>
      <c r="AW146" s="12" t="s">
        <v>35</v>
      </c>
      <c r="AX146" s="12" t="s">
        <v>81</v>
      </c>
      <c r="AY146" s="146" t="s">
        <v>164</v>
      </c>
    </row>
    <row r="147" spans="2:65" s="13" customFormat="1" ht="11.25">
      <c r="B147" s="152"/>
      <c r="D147" s="145" t="s">
        <v>174</v>
      </c>
      <c r="E147" s="153" t="s">
        <v>1</v>
      </c>
      <c r="F147" s="154" t="s">
        <v>221</v>
      </c>
      <c r="H147" s="155">
        <v>21.831</v>
      </c>
      <c r="I147" s="156"/>
      <c r="L147" s="152"/>
      <c r="M147" s="157"/>
      <c r="T147" s="158"/>
      <c r="AT147" s="153" t="s">
        <v>174</v>
      </c>
      <c r="AU147" s="153" t="s">
        <v>114</v>
      </c>
      <c r="AV147" s="13" t="s">
        <v>172</v>
      </c>
      <c r="AW147" s="13" t="s">
        <v>35</v>
      </c>
      <c r="AX147" s="13" t="s">
        <v>89</v>
      </c>
      <c r="AY147" s="153" t="s">
        <v>164</v>
      </c>
    </row>
    <row r="148" spans="2:65" s="1" customFormat="1" ht="16.5" customHeight="1">
      <c r="B148" s="30"/>
      <c r="C148" s="162" t="s">
        <v>203</v>
      </c>
      <c r="D148" s="163" t="s">
        <v>536</v>
      </c>
      <c r="E148" s="164" t="s">
        <v>556</v>
      </c>
      <c r="F148" s="165" t="s">
        <v>557</v>
      </c>
      <c r="G148" s="166" t="s">
        <v>170</v>
      </c>
      <c r="H148" s="167">
        <v>26.196999999999999</v>
      </c>
      <c r="I148" s="168"/>
      <c r="J148" s="169">
        <f>ROUND(I148*H148,2)</f>
        <v>0</v>
      </c>
      <c r="K148" s="165" t="s">
        <v>171</v>
      </c>
      <c r="L148" s="170"/>
      <c r="M148" s="171" t="s">
        <v>1</v>
      </c>
      <c r="N148" s="172" t="s">
        <v>47</v>
      </c>
      <c r="P148" s="140">
        <f>O148*H148</f>
        <v>0</v>
      </c>
      <c r="Q148" s="140">
        <v>4.2000000000000002E-4</v>
      </c>
      <c r="R148" s="140">
        <f>Q148*H148</f>
        <v>1.100274E-2</v>
      </c>
      <c r="S148" s="140">
        <v>0</v>
      </c>
      <c r="T148" s="141">
        <f>S148*H148</f>
        <v>0</v>
      </c>
      <c r="AR148" s="142" t="s">
        <v>203</v>
      </c>
      <c r="AT148" s="142" t="s">
        <v>536</v>
      </c>
      <c r="AU148" s="142" t="s">
        <v>114</v>
      </c>
      <c r="AY148" s="15" t="s">
        <v>164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114</v>
      </c>
      <c r="BK148" s="143">
        <f>ROUND(I148*H148,2)</f>
        <v>0</v>
      </c>
      <c r="BL148" s="15" t="s">
        <v>172</v>
      </c>
      <c r="BM148" s="142" t="s">
        <v>558</v>
      </c>
    </row>
    <row r="149" spans="2:65" s="12" customFormat="1" ht="22.5">
      <c r="B149" s="144"/>
      <c r="D149" s="145" t="s">
        <v>174</v>
      </c>
      <c r="E149" s="146" t="s">
        <v>1</v>
      </c>
      <c r="F149" s="147" t="s">
        <v>559</v>
      </c>
      <c r="H149" s="148">
        <v>12.481</v>
      </c>
      <c r="I149" s="149"/>
      <c r="L149" s="144"/>
      <c r="M149" s="150"/>
      <c r="T149" s="151"/>
      <c r="AT149" s="146" t="s">
        <v>174</v>
      </c>
      <c r="AU149" s="146" t="s">
        <v>114</v>
      </c>
      <c r="AV149" s="12" t="s">
        <v>114</v>
      </c>
      <c r="AW149" s="12" t="s">
        <v>35</v>
      </c>
      <c r="AX149" s="12" t="s">
        <v>81</v>
      </c>
      <c r="AY149" s="146" t="s">
        <v>164</v>
      </c>
    </row>
    <row r="150" spans="2:65" s="12" customFormat="1" ht="22.5">
      <c r="B150" s="144"/>
      <c r="D150" s="145" t="s">
        <v>174</v>
      </c>
      <c r="E150" s="146" t="s">
        <v>1</v>
      </c>
      <c r="F150" s="147" t="s">
        <v>560</v>
      </c>
      <c r="H150" s="148">
        <v>13.715999999999999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81</v>
      </c>
      <c r="AY150" s="146" t="s">
        <v>164</v>
      </c>
    </row>
    <row r="151" spans="2:65" s="13" customFormat="1" ht="11.25">
      <c r="B151" s="152"/>
      <c r="D151" s="145" t="s">
        <v>174</v>
      </c>
      <c r="E151" s="153" t="s">
        <v>1</v>
      </c>
      <c r="F151" s="154" t="s">
        <v>221</v>
      </c>
      <c r="H151" s="155">
        <v>26.196999999999999</v>
      </c>
      <c r="I151" s="156"/>
      <c r="L151" s="152"/>
      <c r="M151" s="157"/>
      <c r="T151" s="158"/>
      <c r="AT151" s="153" t="s">
        <v>174</v>
      </c>
      <c r="AU151" s="153" t="s">
        <v>114</v>
      </c>
      <c r="AV151" s="13" t="s">
        <v>172</v>
      </c>
      <c r="AW151" s="13" t="s">
        <v>35</v>
      </c>
      <c r="AX151" s="13" t="s">
        <v>89</v>
      </c>
      <c r="AY151" s="153" t="s">
        <v>164</v>
      </c>
    </row>
    <row r="152" spans="2:65" s="1" customFormat="1" ht="24.2" customHeight="1">
      <c r="B152" s="30"/>
      <c r="C152" s="130" t="s">
        <v>165</v>
      </c>
      <c r="D152" s="131" t="s">
        <v>167</v>
      </c>
      <c r="E152" s="132" t="s">
        <v>561</v>
      </c>
      <c r="F152" s="133" t="s">
        <v>562</v>
      </c>
      <c r="G152" s="134" t="s">
        <v>170</v>
      </c>
      <c r="H152" s="135">
        <v>152.82</v>
      </c>
      <c r="I152" s="136"/>
      <c r="J152" s="137">
        <f>ROUND(I152*H152,2)</f>
        <v>0</v>
      </c>
      <c r="K152" s="133" t="s">
        <v>171</v>
      </c>
      <c r="L152" s="30"/>
      <c r="M152" s="138" t="s">
        <v>1</v>
      </c>
      <c r="N152" s="139" t="s">
        <v>47</v>
      </c>
      <c r="P152" s="140">
        <f>O152*H152</f>
        <v>0</v>
      </c>
      <c r="Q152" s="140">
        <v>8.6E-3</v>
      </c>
      <c r="R152" s="140">
        <f>Q152*H152</f>
        <v>1.314252</v>
      </c>
      <c r="S152" s="140">
        <v>0</v>
      </c>
      <c r="T152" s="141">
        <f>S152*H152</f>
        <v>0</v>
      </c>
      <c r="AR152" s="142" t="s">
        <v>172</v>
      </c>
      <c r="AT152" s="142" t="s">
        <v>167</v>
      </c>
      <c r="AU152" s="142" t="s">
        <v>114</v>
      </c>
      <c r="AY152" s="15" t="s">
        <v>164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114</v>
      </c>
      <c r="BK152" s="143">
        <f>ROUND(I152*H152,2)</f>
        <v>0</v>
      </c>
      <c r="BL152" s="15" t="s">
        <v>172</v>
      </c>
      <c r="BM152" s="142" t="s">
        <v>563</v>
      </c>
    </row>
    <row r="153" spans="2:65" s="12" customFormat="1" ht="11.25">
      <c r="B153" s="144"/>
      <c r="D153" s="145" t="s">
        <v>174</v>
      </c>
      <c r="E153" s="146" t="s">
        <v>1</v>
      </c>
      <c r="F153" s="147" t="s">
        <v>564</v>
      </c>
      <c r="H153" s="148">
        <v>185</v>
      </c>
      <c r="I153" s="149"/>
      <c r="L153" s="144"/>
      <c r="M153" s="150"/>
      <c r="T153" s="151"/>
      <c r="AT153" s="146" t="s">
        <v>174</v>
      </c>
      <c r="AU153" s="146" t="s">
        <v>114</v>
      </c>
      <c r="AV153" s="12" t="s">
        <v>114</v>
      </c>
      <c r="AW153" s="12" t="s">
        <v>35</v>
      </c>
      <c r="AX153" s="12" t="s">
        <v>81</v>
      </c>
      <c r="AY153" s="146" t="s">
        <v>164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219</v>
      </c>
      <c r="H154" s="148">
        <v>-12.609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81</v>
      </c>
      <c r="AY154" s="146" t="s">
        <v>164</v>
      </c>
    </row>
    <row r="155" spans="2:65" s="12" customFormat="1" ht="11.25">
      <c r="B155" s="144"/>
      <c r="D155" s="145" t="s">
        <v>174</v>
      </c>
      <c r="E155" s="146" t="s">
        <v>1</v>
      </c>
      <c r="F155" s="147" t="s">
        <v>220</v>
      </c>
      <c r="H155" s="148">
        <v>-19.571000000000002</v>
      </c>
      <c r="I155" s="149"/>
      <c r="L155" s="144"/>
      <c r="M155" s="150"/>
      <c r="T155" s="151"/>
      <c r="AT155" s="146" t="s">
        <v>174</v>
      </c>
      <c r="AU155" s="146" t="s">
        <v>114</v>
      </c>
      <c r="AV155" s="12" t="s">
        <v>114</v>
      </c>
      <c r="AW155" s="12" t="s">
        <v>35</v>
      </c>
      <c r="AX155" s="12" t="s">
        <v>81</v>
      </c>
      <c r="AY155" s="146" t="s">
        <v>164</v>
      </c>
    </row>
    <row r="156" spans="2:65" s="13" customFormat="1" ht="11.25">
      <c r="B156" s="152"/>
      <c r="D156" s="145" t="s">
        <v>174</v>
      </c>
      <c r="E156" s="153" t="s">
        <v>1</v>
      </c>
      <c r="F156" s="154" t="s">
        <v>221</v>
      </c>
      <c r="H156" s="155">
        <v>152.82</v>
      </c>
      <c r="I156" s="156"/>
      <c r="L156" s="152"/>
      <c r="M156" s="157"/>
      <c r="T156" s="158"/>
      <c r="AT156" s="153" t="s">
        <v>174</v>
      </c>
      <c r="AU156" s="153" t="s">
        <v>114</v>
      </c>
      <c r="AV156" s="13" t="s">
        <v>172</v>
      </c>
      <c r="AW156" s="13" t="s">
        <v>35</v>
      </c>
      <c r="AX156" s="13" t="s">
        <v>89</v>
      </c>
      <c r="AY156" s="153" t="s">
        <v>164</v>
      </c>
    </row>
    <row r="157" spans="2:65" s="1" customFormat="1" ht="16.5" customHeight="1">
      <c r="B157" s="30"/>
      <c r="C157" s="162" t="s">
        <v>212</v>
      </c>
      <c r="D157" s="163" t="s">
        <v>536</v>
      </c>
      <c r="E157" s="164" t="s">
        <v>565</v>
      </c>
      <c r="F157" s="165" t="s">
        <v>566</v>
      </c>
      <c r="G157" s="166" t="s">
        <v>170</v>
      </c>
      <c r="H157" s="167">
        <v>183.38399999999999</v>
      </c>
      <c r="I157" s="168"/>
      <c r="J157" s="169">
        <f>ROUND(I157*H157,2)</f>
        <v>0</v>
      </c>
      <c r="K157" s="165" t="s">
        <v>171</v>
      </c>
      <c r="L157" s="170"/>
      <c r="M157" s="171" t="s">
        <v>1</v>
      </c>
      <c r="N157" s="172" t="s">
        <v>47</v>
      </c>
      <c r="P157" s="140">
        <f>O157*H157</f>
        <v>0</v>
      </c>
      <c r="Q157" s="140">
        <v>1.4E-3</v>
      </c>
      <c r="R157" s="140">
        <f>Q157*H157</f>
        <v>0.25673759999999995</v>
      </c>
      <c r="S157" s="140">
        <v>0</v>
      </c>
      <c r="T157" s="141">
        <f>S157*H157</f>
        <v>0</v>
      </c>
      <c r="AR157" s="142" t="s">
        <v>203</v>
      </c>
      <c r="AT157" s="142" t="s">
        <v>536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172</v>
      </c>
      <c r="BM157" s="142" t="s">
        <v>567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568</v>
      </c>
      <c r="H158" s="148">
        <v>222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81</v>
      </c>
      <c r="AY158" s="146" t="s">
        <v>164</v>
      </c>
    </row>
    <row r="159" spans="2:65" s="12" customFormat="1" ht="11.25">
      <c r="B159" s="144"/>
      <c r="D159" s="145" t="s">
        <v>174</v>
      </c>
      <c r="E159" s="146" t="s">
        <v>1</v>
      </c>
      <c r="F159" s="147" t="s">
        <v>569</v>
      </c>
      <c r="H159" s="148">
        <v>-15.131</v>
      </c>
      <c r="I159" s="149"/>
      <c r="L159" s="144"/>
      <c r="M159" s="150"/>
      <c r="T159" s="151"/>
      <c r="AT159" s="146" t="s">
        <v>174</v>
      </c>
      <c r="AU159" s="146" t="s">
        <v>114</v>
      </c>
      <c r="AV159" s="12" t="s">
        <v>114</v>
      </c>
      <c r="AW159" s="12" t="s">
        <v>35</v>
      </c>
      <c r="AX159" s="12" t="s">
        <v>81</v>
      </c>
      <c r="AY159" s="146" t="s">
        <v>164</v>
      </c>
    </row>
    <row r="160" spans="2:65" s="12" customFormat="1" ht="11.25">
      <c r="B160" s="144"/>
      <c r="D160" s="145" t="s">
        <v>174</v>
      </c>
      <c r="E160" s="146" t="s">
        <v>1</v>
      </c>
      <c r="F160" s="147" t="s">
        <v>570</v>
      </c>
      <c r="H160" s="148">
        <v>-23.484999999999999</v>
      </c>
      <c r="I160" s="149"/>
      <c r="L160" s="144"/>
      <c r="M160" s="150"/>
      <c r="T160" s="151"/>
      <c r="AT160" s="146" t="s">
        <v>174</v>
      </c>
      <c r="AU160" s="146" t="s">
        <v>114</v>
      </c>
      <c r="AV160" s="12" t="s">
        <v>114</v>
      </c>
      <c r="AW160" s="12" t="s">
        <v>35</v>
      </c>
      <c r="AX160" s="12" t="s">
        <v>81</v>
      </c>
      <c r="AY160" s="146" t="s">
        <v>164</v>
      </c>
    </row>
    <row r="161" spans="2:65" s="13" customFormat="1" ht="11.25">
      <c r="B161" s="152"/>
      <c r="D161" s="145" t="s">
        <v>174</v>
      </c>
      <c r="E161" s="153" t="s">
        <v>1</v>
      </c>
      <c r="F161" s="154" t="s">
        <v>221</v>
      </c>
      <c r="H161" s="155">
        <v>183.38399999999999</v>
      </c>
      <c r="I161" s="156"/>
      <c r="L161" s="152"/>
      <c r="M161" s="157"/>
      <c r="T161" s="158"/>
      <c r="AT161" s="153" t="s">
        <v>174</v>
      </c>
      <c r="AU161" s="153" t="s">
        <v>114</v>
      </c>
      <c r="AV161" s="13" t="s">
        <v>172</v>
      </c>
      <c r="AW161" s="13" t="s">
        <v>35</v>
      </c>
      <c r="AX161" s="13" t="s">
        <v>89</v>
      </c>
      <c r="AY161" s="153" t="s">
        <v>164</v>
      </c>
    </row>
    <row r="162" spans="2:65" s="1" customFormat="1" ht="16.5" customHeight="1">
      <c r="B162" s="30"/>
      <c r="C162" s="130" t="s">
        <v>222</v>
      </c>
      <c r="D162" s="131" t="s">
        <v>167</v>
      </c>
      <c r="E162" s="132" t="s">
        <v>571</v>
      </c>
      <c r="F162" s="133" t="s">
        <v>572</v>
      </c>
      <c r="G162" s="134" t="s">
        <v>170</v>
      </c>
      <c r="H162" s="135">
        <v>349.303</v>
      </c>
      <c r="I162" s="136"/>
      <c r="J162" s="137">
        <f>ROUND(I162*H162,2)</f>
        <v>0</v>
      </c>
      <c r="K162" s="133" t="s">
        <v>171</v>
      </c>
      <c r="L162" s="30"/>
      <c r="M162" s="138" t="s">
        <v>1</v>
      </c>
      <c r="N162" s="139" t="s">
        <v>47</v>
      </c>
      <c r="P162" s="140">
        <f>O162*H162</f>
        <v>0</v>
      </c>
      <c r="Q162" s="140">
        <v>2.5999999999999998E-4</v>
      </c>
      <c r="R162" s="140">
        <f>Q162*H162</f>
        <v>9.0818779999999988E-2</v>
      </c>
      <c r="S162" s="140">
        <v>0</v>
      </c>
      <c r="T162" s="141">
        <f>S162*H162</f>
        <v>0</v>
      </c>
      <c r="AR162" s="142" t="s">
        <v>172</v>
      </c>
      <c r="AT162" s="142" t="s">
        <v>167</v>
      </c>
      <c r="AU162" s="142" t="s">
        <v>114</v>
      </c>
      <c r="AY162" s="15" t="s">
        <v>164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114</v>
      </c>
      <c r="BK162" s="143">
        <f>ROUND(I162*H162,2)</f>
        <v>0</v>
      </c>
      <c r="BL162" s="15" t="s">
        <v>172</v>
      </c>
      <c r="BM162" s="142" t="s">
        <v>573</v>
      </c>
    </row>
    <row r="163" spans="2:65" s="12" customFormat="1" ht="11.25">
      <c r="B163" s="144"/>
      <c r="D163" s="145" t="s">
        <v>174</v>
      </c>
      <c r="E163" s="146" t="s">
        <v>1</v>
      </c>
      <c r="F163" s="147" t="s">
        <v>574</v>
      </c>
      <c r="H163" s="148">
        <v>370</v>
      </c>
      <c r="I163" s="149"/>
      <c r="L163" s="144"/>
      <c r="M163" s="150"/>
      <c r="T163" s="151"/>
      <c r="AT163" s="146" t="s">
        <v>174</v>
      </c>
      <c r="AU163" s="146" t="s">
        <v>114</v>
      </c>
      <c r="AV163" s="12" t="s">
        <v>114</v>
      </c>
      <c r="AW163" s="12" t="s">
        <v>35</v>
      </c>
      <c r="AX163" s="12" t="s">
        <v>81</v>
      </c>
      <c r="AY163" s="146" t="s">
        <v>164</v>
      </c>
    </row>
    <row r="164" spans="2:65" s="12" customFormat="1" ht="22.5">
      <c r="B164" s="144"/>
      <c r="D164" s="145" t="s">
        <v>174</v>
      </c>
      <c r="E164" s="146" t="s">
        <v>1</v>
      </c>
      <c r="F164" s="147" t="s">
        <v>575</v>
      </c>
      <c r="H164" s="148">
        <v>20.802</v>
      </c>
      <c r="I164" s="149"/>
      <c r="L164" s="144"/>
      <c r="M164" s="150"/>
      <c r="T164" s="151"/>
      <c r="AT164" s="146" t="s">
        <v>174</v>
      </c>
      <c r="AU164" s="146" t="s">
        <v>114</v>
      </c>
      <c r="AV164" s="12" t="s">
        <v>114</v>
      </c>
      <c r="AW164" s="12" t="s">
        <v>35</v>
      </c>
      <c r="AX164" s="12" t="s">
        <v>81</v>
      </c>
      <c r="AY164" s="146" t="s">
        <v>164</v>
      </c>
    </row>
    <row r="165" spans="2:65" s="12" customFormat="1" ht="22.5">
      <c r="B165" s="144"/>
      <c r="D165" s="145" t="s">
        <v>174</v>
      </c>
      <c r="E165" s="146" t="s">
        <v>1</v>
      </c>
      <c r="F165" s="147" t="s">
        <v>576</v>
      </c>
      <c r="H165" s="148">
        <v>22.86</v>
      </c>
      <c r="I165" s="149"/>
      <c r="L165" s="144"/>
      <c r="M165" s="150"/>
      <c r="T165" s="151"/>
      <c r="AT165" s="146" t="s">
        <v>174</v>
      </c>
      <c r="AU165" s="146" t="s">
        <v>114</v>
      </c>
      <c r="AV165" s="12" t="s">
        <v>114</v>
      </c>
      <c r="AW165" s="12" t="s">
        <v>35</v>
      </c>
      <c r="AX165" s="12" t="s">
        <v>81</v>
      </c>
      <c r="AY165" s="146" t="s">
        <v>164</v>
      </c>
    </row>
    <row r="166" spans="2:65" s="12" customFormat="1" ht="11.25">
      <c r="B166" s="144"/>
      <c r="D166" s="145" t="s">
        <v>174</v>
      </c>
      <c r="E166" s="146" t="s">
        <v>1</v>
      </c>
      <c r="F166" s="147" t="s">
        <v>577</v>
      </c>
      <c r="H166" s="148">
        <v>-25.218</v>
      </c>
      <c r="I166" s="149"/>
      <c r="L166" s="144"/>
      <c r="M166" s="150"/>
      <c r="T166" s="151"/>
      <c r="AT166" s="146" t="s">
        <v>174</v>
      </c>
      <c r="AU166" s="146" t="s">
        <v>114</v>
      </c>
      <c r="AV166" s="12" t="s">
        <v>114</v>
      </c>
      <c r="AW166" s="12" t="s">
        <v>35</v>
      </c>
      <c r="AX166" s="12" t="s">
        <v>81</v>
      </c>
      <c r="AY166" s="146" t="s">
        <v>164</v>
      </c>
    </row>
    <row r="167" spans="2:65" s="12" customFormat="1" ht="11.25">
      <c r="B167" s="144"/>
      <c r="D167" s="145" t="s">
        <v>174</v>
      </c>
      <c r="E167" s="146" t="s">
        <v>1</v>
      </c>
      <c r="F167" s="147" t="s">
        <v>578</v>
      </c>
      <c r="H167" s="148">
        <v>-39.140999999999998</v>
      </c>
      <c r="I167" s="149"/>
      <c r="L167" s="144"/>
      <c r="M167" s="150"/>
      <c r="T167" s="151"/>
      <c r="AT167" s="146" t="s">
        <v>174</v>
      </c>
      <c r="AU167" s="146" t="s">
        <v>114</v>
      </c>
      <c r="AV167" s="12" t="s">
        <v>114</v>
      </c>
      <c r="AW167" s="12" t="s">
        <v>35</v>
      </c>
      <c r="AX167" s="12" t="s">
        <v>81</v>
      </c>
      <c r="AY167" s="146" t="s">
        <v>164</v>
      </c>
    </row>
    <row r="168" spans="2:65" s="13" customFormat="1" ht="11.25">
      <c r="B168" s="152"/>
      <c r="D168" s="145" t="s">
        <v>174</v>
      </c>
      <c r="E168" s="153" t="s">
        <v>1</v>
      </c>
      <c r="F168" s="154" t="s">
        <v>221</v>
      </c>
      <c r="H168" s="155">
        <v>349.303</v>
      </c>
      <c r="I168" s="156"/>
      <c r="L168" s="152"/>
      <c r="M168" s="157"/>
      <c r="T168" s="158"/>
      <c r="AT168" s="153" t="s">
        <v>174</v>
      </c>
      <c r="AU168" s="153" t="s">
        <v>114</v>
      </c>
      <c r="AV168" s="13" t="s">
        <v>172</v>
      </c>
      <c r="AW168" s="13" t="s">
        <v>35</v>
      </c>
      <c r="AX168" s="13" t="s">
        <v>89</v>
      </c>
      <c r="AY168" s="153" t="s">
        <v>164</v>
      </c>
    </row>
    <row r="169" spans="2:65" s="1" customFormat="1" ht="24.2" customHeight="1">
      <c r="B169" s="30"/>
      <c r="C169" s="130" t="s">
        <v>8</v>
      </c>
      <c r="D169" s="131" t="s">
        <v>167</v>
      </c>
      <c r="E169" s="132" t="s">
        <v>579</v>
      </c>
      <c r="F169" s="133" t="s">
        <v>580</v>
      </c>
      <c r="G169" s="134" t="s">
        <v>170</v>
      </c>
      <c r="H169" s="135">
        <v>152.82</v>
      </c>
      <c r="I169" s="136"/>
      <c r="J169" s="137">
        <f>ROUND(I169*H169,2)</f>
        <v>0</v>
      </c>
      <c r="K169" s="133" t="s">
        <v>171</v>
      </c>
      <c r="L169" s="30"/>
      <c r="M169" s="138" t="s">
        <v>1</v>
      </c>
      <c r="N169" s="139" t="s">
        <v>47</v>
      </c>
      <c r="P169" s="140">
        <f>O169*H169</f>
        <v>0</v>
      </c>
      <c r="Q169" s="140">
        <v>6.1399999999999996E-3</v>
      </c>
      <c r="R169" s="140">
        <f>Q169*H169</f>
        <v>0.93831479999999989</v>
      </c>
      <c r="S169" s="140">
        <v>0</v>
      </c>
      <c r="T169" s="141">
        <f>S169*H169</f>
        <v>0</v>
      </c>
      <c r="AR169" s="142" t="s">
        <v>172</v>
      </c>
      <c r="AT169" s="142" t="s">
        <v>167</v>
      </c>
      <c r="AU169" s="142" t="s">
        <v>114</v>
      </c>
      <c r="AY169" s="15" t="s">
        <v>164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114</v>
      </c>
      <c r="BK169" s="143">
        <f>ROUND(I169*H169,2)</f>
        <v>0</v>
      </c>
      <c r="BL169" s="15" t="s">
        <v>172</v>
      </c>
      <c r="BM169" s="142" t="s">
        <v>581</v>
      </c>
    </row>
    <row r="170" spans="2:65" s="12" customFormat="1" ht="11.25">
      <c r="B170" s="144"/>
      <c r="D170" s="145" t="s">
        <v>174</v>
      </c>
      <c r="E170" s="146" t="s">
        <v>1</v>
      </c>
      <c r="F170" s="147" t="s">
        <v>582</v>
      </c>
      <c r="H170" s="148">
        <v>185</v>
      </c>
      <c r="I170" s="149"/>
      <c r="L170" s="144"/>
      <c r="M170" s="150"/>
      <c r="T170" s="151"/>
      <c r="AT170" s="146" t="s">
        <v>174</v>
      </c>
      <c r="AU170" s="146" t="s">
        <v>114</v>
      </c>
      <c r="AV170" s="12" t="s">
        <v>114</v>
      </c>
      <c r="AW170" s="12" t="s">
        <v>35</v>
      </c>
      <c r="AX170" s="12" t="s">
        <v>81</v>
      </c>
      <c r="AY170" s="146" t="s">
        <v>164</v>
      </c>
    </row>
    <row r="171" spans="2:65" s="12" customFormat="1" ht="11.25">
      <c r="B171" s="144"/>
      <c r="D171" s="145" t="s">
        <v>174</v>
      </c>
      <c r="E171" s="146" t="s">
        <v>1</v>
      </c>
      <c r="F171" s="147" t="s">
        <v>219</v>
      </c>
      <c r="H171" s="148">
        <v>-12.609</v>
      </c>
      <c r="I171" s="149"/>
      <c r="L171" s="144"/>
      <c r="M171" s="150"/>
      <c r="T171" s="151"/>
      <c r="AT171" s="146" t="s">
        <v>174</v>
      </c>
      <c r="AU171" s="146" t="s">
        <v>114</v>
      </c>
      <c r="AV171" s="12" t="s">
        <v>114</v>
      </c>
      <c r="AW171" s="12" t="s">
        <v>35</v>
      </c>
      <c r="AX171" s="12" t="s">
        <v>81</v>
      </c>
      <c r="AY171" s="146" t="s">
        <v>164</v>
      </c>
    </row>
    <row r="172" spans="2:65" s="12" customFormat="1" ht="11.25">
      <c r="B172" s="144"/>
      <c r="D172" s="145" t="s">
        <v>174</v>
      </c>
      <c r="E172" s="146" t="s">
        <v>1</v>
      </c>
      <c r="F172" s="147" t="s">
        <v>220</v>
      </c>
      <c r="H172" s="148">
        <v>-19.571000000000002</v>
      </c>
      <c r="I172" s="149"/>
      <c r="L172" s="144"/>
      <c r="M172" s="150"/>
      <c r="T172" s="151"/>
      <c r="AT172" s="146" t="s">
        <v>174</v>
      </c>
      <c r="AU172" s="146" t="s">
        <v>114</v>
      </c>
      <c r="AV172" s="12" t="s">
        <v>114</v>
      </c>
      <c r="AW172" s="12" t="s">
        <v>35</v>
      </c>
      <c r="AX172" s="12" t="s">
        <v>81</v>
      </c>
      <c r="AY172" s="146" t="s">
        <v>164</v>
      </c>
    </row>
    <row r="173" spans="2:65" s="13" customFormat="1" ht="11.25">
      <c r="B173" s="152"/>
      <c r="D173" s="145" t="s">
        <v>174</v>
      </c>
      <c r="E173" s="153" t="s">
        <v>1</v>
      </c>
      <c r="F173" s="154" t="s">
        <v>221</v>
      </c>
      <c r="H173" s="155">
        <v>152.82</v>
      </c>
      <c r="I173" s="156"/>
      <c r="L173" s="152"/>
      <c r="M173" s="157"/>
      <c r="T173" s="158"/>
      <c r="AT173" s="153" t="s">
        <v>174</v>
      </c>
      <c r="AU173" s="153" t="s">
        <v>114</v>
      </c>
      <c r="AV173" s="13" t="s">
        <v>172</v>
      </c>
      <c r="AW173" s="13" t="s">
        <v>35</v>
      </c>
      <c r="AX173" s="13" t="s">
        <v>89</v>
      </c>
      <c r="AY173" s="153" t="s">
        <v>164</v>
      </c>
    </row>
    <row r="174" spans="2:65" s="1" customFormat="1" ht="16.5" customHeight="1">
      <c r="B174" s="30"/>
      <c r="C174" s="162" t="s">
        <v>231</v>
      </c>
      <c r="D174" s="163" t="s">
        <v>536</v>
      </c>
      <c r="E174" s="164" t="s">
        <v>583</v>
      </c>
      <c r="F174" s="165" t="s">
        <v>584</v>
      </c>
      <c r="G174" s="166" t="s">
        <v>170</v>
      </c>
      <c r="H174" s="167">
        <v>183.38399999999999</v>
      </c>
      <c r="I174" s="168"/>
      <c r="J174" s="169">
        <f>ROUND(I174*H174,2)</f>
        <v>0</v>
      </c>
      <c r="K174" s="165" t="s">
        <v>171</v>
      </c>
      <c r="L174" s="170"/>
      <c r="M174" s="171" t="s">
        <v>1</v>
      </c>
      <c r="N174" s="172" t="s">
        <v>47</v>
      </c>
      <c r="P174" s="140">
        <f>O174*H174</f>
        <v>0</v>
      </c>
      <c r="Q174" s="140">
        <v>1.1199999999999999E-3</v>
      </c>
      <c r="R174" s="140">
        <f>Q174*H174</f>
        <v>0.20539007999999997</v>
      </c>
      <c r="S174" s="140">
        <v>0</v>
      </c>
      <c r="T174" s="141">
        <f>S174*H174</f>
        <v>0</v>
      </c>
      <c r="AR174" s="142" t="s">
        <v>203</v>
      </c>
      <c r="AT174" s="142" t="s">
        <v>536</v>
      </c>
      <c r="AU174" s="142" t="s">
        <v>114</v>
      </c>
      <c r="AY174" s="15" t="s">
        <v>164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114</v>
      </c>
      <c r="BK174" s="143">
        <f>ROUND(I174*H174,2)</f>
        <v>0</v>
      </c>
      <c r="BL174" s="15" t="s">
        <v>172</v>
      </c>
      <c r="BM174" s="142" t="s">
        <v>585</v>
      </c>
    </row>
    <row r="175" spans="2:65" s="12" customFormat="1" ht="11.25">
      <c r="B175" s="144"/>
      <c r="D175" s="145" t="s">
        <v>174</v>
      </c>
      <c r="E175" s="146" t="s">
        <v>1</v>
      </c>
      <c r="F175" s="147" t="s">
        <v>568</v>
      </c>
      <c r="H175" s="148">
        <v>222</v>
      </c>
      <c r="I175" s="149"/>
      <c r="L175" s="144"/>
      <c r="M175" s="150"/>
      <c r="T175" s="151"/>
      <c r="AT175" s="146" t="s">
        <v>174</v>
      </c>
      <c r="AU175" s="146" t="s">
        <v>114</v>
      </c>
      <c r="AV175" s="12" t="s">
        <v>114</v>
      </c>
      <c r="AW175" s="12" t="s">
        <v>35</v>
      </c>
      <c r="AX175" s="12" t="s">
        <v>81</v>
      </c>
      <c r="AY175" s="146" t="s">
        <v>164</v>
      </c>
    </row>
    <row r="176" spans="2:65" s="12" customFormat="1" ht="11.25">
      <c r="B176" s="144"/>
      <c r="D176" s="145" t="s">
        <v>174</v>
      </c>
      <c r="E176" s="146" t="s">
        <v>1</v>
      </c>
      <c r="F176" s="147" t="s">
        <v>569</v>
      </c>
      <c r="H176" s="148">
        <v>-15.131</v>
      </c>
      <c r="I176" s="149"/>
      <c r="L176" s="144"/>
      <c r="M176" s="150"/>
      <c r="T176" s="151"/>
      <c r="AT176" s="146" t="s">
        <v>174</v>
      </c>
      <c r="AU176" s="146" t="s">
        <v>114</v>
      </c>
      <c r="AV176" s="12" t="s">
        <v>114</v>
      </c>
      <c r="AW176" s="12" t="s">
        <v>35</v>
      </c>
      <c r="AX176" s="12" t="s">
        <v>81</v>
      </c>
      <c r="AY176" s="146" t="s">
        <v>164</v>
      </c>
    </row>
    <row r="177" spans="2:65" s="12" customFormat="1" ht="11.25">
      <c r="B177" s="144"/>
      <c r="D177" s="145" t="s">
        <v>174</v>
      </c>
      <c r="E177" s="146" t="s">
        <v>1</v>
      </c>
      <c r="F177" s="147" t="s">
        <v>570</v>
      </c>
      <c r="H177" s="148">
        <v>-23.484999999999999</v>
      </c>
      <c r="I177" s="149"/>
      <c r="L177" s="144"/>
      <c r="M177" s="150"/>
      <c r="T177" s="151"/>
      <c r="AT177" s="146" t="s">
        <v>174</v>
      </c>
      <c r="AU177" s="146" t="s">
        <v>114</v>
      </c>
      <c r="AV177" s="12" t="s">
        <v>114</v>
      </c>
      <c r="AW177" s="12" t="s">
        <v>35</v>
      </c>
      <c r="AX177" s="12" t="s">
        <v>81</v>
      </c>
      <c r="AY177" s="146" t="s">
        <v>164</v>
      </c>
    </row>
    <row r="178" spans="2:65" s="13" customFormat="1" ht="11.25">
      <c r="B178" s="152"/>
      <c r="D178" s="145" t="s">
        <v>174</v>
      </c>
      <c r="E178" s="153" t="s">
        <v>1</v>
      </c>
      <c r="F178" s="154" t="s">
        <v>221</v>
      </c>
      <c r="H178" s="155">
        <v>183.38399999999999</v>
      </c>
      <c r="I178" s="156"/>
      <c r="L178" s="152"/>
      <c r="M178" s="157"/>
      <c r="T178" s="158"/>
      <c r="AT178" s="153" t="s">
        <v>174</v>
      </c>
      <c r="AU178" s="153" t="s">
        <v>114</v>
      </c>
      <c r="AV178" s="13" t="s">
        <v>172</v>
      </c>
      <c r="AW178" s="13" t="s">
        <v>35</v>
      </c>
      <c r="AX178" s="13" t="s">
        <v>89</v>
      </c>
      <c r="AY178" s="153" t="s">
        <v>164</v>
      </c>
    </row>
    <row r="179" spans="2:65" s="1" customFormat="1" ht="16.5" customHeight="1">
      <c r="B179" s="30"/>
      <c r="C179" s="130" t="s">
        <v>236</v>
      </c>
      <c r="D179" s="131" t="s">
        <v>167</v>
      </c>
      <c r="E179" s="132" t="s">
        <v>586</v>
      </c>
      <c r="F179" s="133" t="s">
        <v>587</v>
      </c>
      <c r="G179" s="134" t="s">
        <v>276</v>
      </c>
      <c r="H179" s="135">
        <v>54</v>
      </c>
      <c r="I179" s="136"/>
      <c r="J179" s="137">
        <f>ROUND(I179*H179,2)</f>
        <v>0</v>
      </c>
      <c r="K179" s="133" t="s">
        <v>171</v>
      </c>
      <c r="L179" s="30"/>
      <c r="M179" s="138" t="s">
        <v>1</v>
      </c>
      <c r="N179" s="139" t="s">
        <v>47</v>
      </c>
      <c r="P179" s="140">
        <f>O179*H179</f>
        <v>0</v>
      </c>
      <c r="Q179" s="140">
        <v>1E-4</v>
      </c>
      <c r="R179" s="140">
        <f>Q179*H179</f>
        <v>5.4000000000000003E-3</v>
      </c>
      <c r="S179" s="140">
        <v>0</v>
      </c>
      <c r="T179" s="141">
        <f>S179*H179</f>
        <v>0</v>
      </c>
      <c r="AR179" s="142" t="s">
        <v>172</v>
      </c>
      <c r="AT179" s="142" t="s">
        <v>167</v>
      </c>
      <c r="AU179" s="142" t="s">
        <v>114</v>
      </c>
      <c r="AY179" s="15" t="s">
        <v>164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114</v>
      </c>
      <c r="BK179" s="143">
        <f>ROUND(I179*H179,2)</f>
        <v>0</v>
      </c>
      <c r="BL179" s="15" t="s">
        <v>172</v>
      </c>
      <c r="BM179" s="142" t="s">
        <v>588</v>
      </c>
    </row>
    <row r="180" spans="2:65" s="12" customFormat="1" ht="11.25">
      <c r="B180" s="144"/>
      <c r="D180" s="145" t="s">
        <v>174</v>
      </c>
      <c r="E180" s="146" t="s">
        <v>1</v>
      </c>
      <c r="F180" s="147" t="s">
        <v>589</v>
      </c>
      <c r="H180" s="148">
        <v>54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89</v>
      </c>
      <c r="AY180" s="146" t="s">
        <v>164</v>
      </c>
    </row>
    <row r="181" spans="2:65" s="1" customFormat="1" ht="16.5" customHeight="1">
      <c r="B181" s="30"/>
      <c r="C181" s="162" t="s">
        <v>105</v>
      </c>
      <c r="D181" s="163" t="s">
        <v>536</v>
      </c>
      <c r="E181" s="164" t="s">
        <v>590</v>
      </c>
      <c r="F181" s="165" t="s">
        <v>591</v>
      </c>
      <c r="G181" s="166" t="s">
        <v>276</v>
      </c>
      <c r="H181" s="167">
        <v>64.8</v>
      </c>
      <c r="I181" s="168"/>
      <c r="J181" s="169">
        <f>ROUND(I181*H181,2)</f>
        <v>0</v>
      </c>
      <c r="K181" s="165" t="s">
        <v>171</v>
      </c>
      <c r="L181" s="170"/>
      <c r="M181" s="171" t="s">
        <v>1</v>
      </c>
      <c r="N181" s="172" t="s">
        <v>47</v>
      </c>
      <c r="P181" s="140">
        <f>O181*H181</f>
        <v>0</v>
      </c>
      <c r="Q181" s="140">
        <v>6.8000000000000005E-4</v>
      </c>
      <c r="R181" s="140">
        <f>Q181*H181</f>
        <v>4.4063999999999999E-2</v>
      </c>
      <c r="S181" s="140">
        <v>0</v>
      </c>
      <c r="T181" s="141">
        <f>S181*H181</f>
        <v>0</v>
      </c>
      <c r="AR181" s="142" t="s">
        <v>203</v>
      </c>
      <c r="AT181" s="142" t="s">
        <v>536</v>
      </c>
      <c r="AU181" s="142" t="s">
        <v>114</v>
      </c>
      <c r="AY181" s="15" t="s">
        <v>164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5" t="s">
        <v>114</v>
      </c>
      <c r="BK181" s="143">
        <f>ROUND(I181*H181,2)</f>
        <v>0</v>
      </c>
      <c r="BL181" s="15" t="s">
        <v>172</v>
      </c>
      <c r="BM181" s="142" t="s">
        <v>592</v>
      </c>
    </row>
    <row r="182" spans="2:65" s="12" customFormat="1" ht="11.25">
      <c r="B182" s="144"/>
      <c r="D182" s="145" t="s">
        <v>174</v>
      </c>
      <c r="E182" s="146" t="s">
        <v>1</v>
      </c>
      <c r="F182" s="147" t="s">
        <v>593</v>
      </c>
      <c r="H182" s="148">
        <v>64.8</v>
      </c>
      <c r="I182" s="149"/>
      <c r="L182" s="144"/>
      <c r="M182" s="150"/>
      <c r="T182" s="151"/>
      <c r="AT182" s="146" t="s">
        <v>174</v>
      </c>
      <c r="AU182" s="146" t="s">
        <v>114</v>
      </c>
      <c r="AV182" s="12" t="s">
        <v>114</v>
      </c>
      <c r="AW182" s="12" t="s">
        <v>35</v>
      </c>
      <c r="AX182" s="12" t="s">
        <v>89</v>
      </c>
      <c r="AY182" s="146" t="s">
        <v>164</v>
      </c>
    </row>
    <row r="183" spans="2:65" s="1" customFormat="1" ht="16.5" customHeight="1">
      <c r="B183" s="30"/>
      <c r="C183" s="130" t="s">
        <v>245</v>
      </c>
      <c r="D183" s="131" t="s">
        <v>167</v>
      </c>
      <c r="E183" s="132" t="s">
        <v>594</v>
      </c>
      <c r="F183" s="133" t="s">
        <v>595</v>
      </c>
      <c r="G183" s="134" t="s">
        <v>276</v>
      </c>
      <c r="H183" s="135">
        <v>113.34</v>
      </c>
      <c r="I183" s="136"/>
      <c r="J183" s="137">
        <f>ROUND(I183*H183,2)</f>
        <v>0</v>
      </c>
      <c r="K183" s="133" t="s">
        <v>171</v>
      </c>
      <c r="L183" s="30"/>
      <c r="M183" s="138" t="s">
        <v>1</v>
      </c>
      <c r="N183" s="139" t="s">
        <v>47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172</v>
      </c>
      <c r="AT183" s="142" t="s">
        <v>167</v>
      </c>
      <c r="AU183" s="142" t="s">
        <v>114</v>
      </c>
      <c r="AY183" s="15" t="s">
        <v>164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114</v>
      </c>
      <c r="BK183" s="143">
        <f>ROUND(I183*H183,2)</f>
        <v>0</v>
      </c>
      <c r="BL183" s="15" t="s">
        <v>172</v>
      </c>
      <c r="BM183" s="142" t="s">
        <v>596</v>
      </c>
    </row>
    <row r="184" spans="2:65" s="12" customFormat="1" ht="11.25">
      <c r="B184" s="144"/>
      <c r="D184" s="145" t="s">
        <v>174</v>
      </c>
      <c r="E184" s="146" t="s">
        <v>1</v>
      </c>
      <c r="F184" s="147" t="s">
        <v>597</v>
      </c>
      <c r="H184" s="148">
        <v>10.57</v>
      </c>
      <c r="I184" s="149"/>
      <c r="L184" s="144"/>
      <c r="M184" s="150"/>
      <c r="T184" s="151"/>
      <c r="AT184" s="146" t="s">
        <v>174</v>
      </c>
      <c r="AU184" s="146" t="s">
        <v>114</v>
      </c>
      <c r="AV184" s="12" t="s">
        <v>114</v>
      </c>
      <c r="AW184" s="12" t="s">
        <v>35</v>
      </c>
      <c r="AX184" s="12" t="s">
        <v>81</v>
      </c>
      <c r="AY184" s="146" t="s">
        <v>164</v>
      </c>
    </row>
    <row r="185" spans="2:65" s="12" customFormat="1" ht="11.25">
      <c r="B185" s="144"/>
      <c r="D185" s="145" t="s">
        <v>174</v>
      </c>
      <c r="E185" s="146" t="s">
        <v>1</v>
      </c>
      <c r="F185" s="147" t="s">
        <v>598</v>
      </c>
      <c r="H185" s="148">
        <v>10.57</v>
      </c>
      <c r="I185" s="149"/>
      <c r="L185" s="144"/>
      <c r="M185" s="150"/>
      <c r="T185" s="151"/>
      <c r="AT185" s="146" t="s">
        <v>174</v>
      </c>
      <c r="AU185" s="146" t="s">
        <v>114</v>
      </c>
      <c r="AV185" s="12" t="s">
        <v>114</v>
      </c>
      <c r="AW185" s="12" t="s">
        <v>35</v>
      </c>
      <c r="AX185" s="12" t="s">
        <v>81</v>
      </c>
      <c r="AY185" s="146" t="s">
        <v>164</v>
      </c>
    </row>
    <row r="186" spans="2:65" s="12" customFormat="1" ht="11.25">
      <c r="B186" s="144"/>
      <c r="D186" s="145" t="s">
        <v>174</v>
      </c>
      <c r="E186" s="146" t="s">
        <v>1</v>
      </c>
      <c r="F186" s="147" t="s">
        <v>599</v>
      </c>
      <c r="H186" s="148">
        <v>9.52</v>
      </c>
      <c r="I186" s="149"/>
      <c r="L186" s="144"/>
      <c r="M186" s="150"/>
      <c r="T186" s="151"/>
      <c r="AT186" s="146" t="s">
        <v>174</v>
      </c>
      <c r="AU186" s="146" t="s">
        <v>114</v>
      </c>
      <c r="AV186" s="12" t="s">
        <v>114</v>
      </c>
      <c r="AW186" s="12" t="s">
        <v>35</v>
      </c>
      <c r="AX186" s="12" t="s">
        <v>81</v>
      </c>
      <c r="AY186" s="146" t="s">
        <v>164</v>
      </c>
    </row>
    <row r="187" spans="2:65" s="12" customFormat="1" ht="11.25">
      <c r="B187" s="144"/>
      <c r="D187" s="145" t="s">
        <v>174</v>
      </c>
      <c r="E187" s="146" t="s">
        <v>1</v>
      </c>
      <c r="F187" s="147" t="s">
        <v>600</v>
      </c>
      <c r="H187" s="148">
        <v>30</v>
      </c>
      <c r="I187" s="149"/>
      <c r="L187" s="144"/>
      <c r="M187" s="150"/>
      <c r="T187" s="151"/>
      <c r="AT187" s="146" t="s">
        <v>174</v>
      </c>
      <c r="AU187" s="146" t="s">
        <v>114</v>
      </c>
      <c r="AV187" s="12" t="s">
        <v>114</v>
      </c>
      <c r="AW187" s="12" t="s">
        <v>35</v>
      </c>
      <c r="AX187" s="12" t="s">
        <v>81</v>
      </c>
      <c r="AY187" s="146" t="s">
        <v>164</v>
      </c>
    </row>
    <row r="188" spans="2:65" s="12" customFormat="1" ht="11.25">
      <c r="B188" s="144"/>
      <c r="D188" s="145" t="s">
        <v>174</v>
      </c>
      <c r="E188" s="146" t="s">
        <v>1</v>
      </c>
      <c r="F188" s="147" t="s">
        <v>601</v>
      </c>
      <c r="H188" s="148">
        <v>24.1</v>
      </c>
      <c r="I188" s="149"/>
      <c r="L188" s="144"/>
      <c r="M188" s="150"/>
      <c r="T188" s="151"/>
      <c r="AT188" s="146" t="s">
        <v>174</v>
      </c>
      <c r="AU188" s="146" t="s">
        <v>114</v>
      </c>
      <c r="AV188" s="12" t="s">
        <v>114</v>
      </c>
      <c r="AW188" s="12" t="s">
        <v>35</v>
      </c>
      <c r="AX188" s="12" t="s">
        <v>81</v>
      </c>
      <c r="AY188" s="146" t="s">
        <v>164</v>
      </c>
    </row>
    <row r="189" spans="2:65" s="12" customFormat="1" ht="11.25">
      <c r="B189" s="144"/>
      <c r="D189" s="145" t="s">
        <v>174</v>
      </c>
      <c r="E189" s="146" t="s">
        <v>1</v>
      </c>
      <c r="F189" s="147" t="s">
        <v>602</v>
      </c>
      <c r="H189" s="148">
        <v>28.58</v>
      </c>
      <c r="I189" s="149"/>
      <c r="L189" s="144"/>
      <c r="M189" s="150"/>
      <c r="T189" s="151"/>
      <c r="AT189" s="146" t="s">
        <v>174</v>
      </c>
      <c r="AU189" s="146" t="s">
        <v>114</v>
      </c>
      <c r="AV189" s="12" t="s">
        <v>114</v>
      </c>
      <c r="AW189" s="12" t="s">
        <v>35</v>
      </c>
      <c r="AX189" s="12" t="s">
        <v>81</v>
      </c>
      <c r="AY189" s="146" t="s">
        <v>164</v>
      </c>
    </row>
    <row r="190" spans="2:65" s="13" customFormat="1" ht="11.25">
      <c r="B190" s="152"/>
      <c r="D190" s="145" t="s">
        <v>174</v>
      </c>
      <c r="E190" s="153" t="s">
        <v>1</v>
      </c>
      <c r="F190" s="154" t="s">
        <v>221</v>
      </c>
      <c r="H190" s="155">
        <v>113.34</v>
      </c>
      <c r="I190" s="156"/>
      <c r="L190" s="152"/>
      <c r="M190" s="157"/>
      <c r="T190" s="158"/>
      <c r="AT190" s="153" t="s">
        <v>174</v>
      </c>
      <c r="AU190" s="153" t="s">
        <v>114</v>
      </c>
      <c r="AV190" s="13" t="s">
        <v>172</v>
      </c>
      <c r="AW190" s="13" t="s">
        <v>35</v>
      </c>
      <c r="AX190" s="13" t="s">
        <v>89</v>
      </c>
      <c r="AY190" s="153" t="s">
        <v>164</v>
      </c>
    </row>
    <row r="191" spans="2:65" s="1" customFormat="1" ht="16.5" customHeight="1">
      <c r="B191" s="30"/>
      <c r="C191" s="162" t="s">
        <v>250</v>
      </c>
      <c r="D191" s="163" t="s">
        <v>536</v>
      </c>
      <c r="E191" s="164" t="s">
        <v>603</v>
      </c>
      <c r="F191" s="165" t="s">
        <v>604</v>
      </c>
      <c r="G191" s="166" t="s">
        <v>276</v>
      </c>
      <c r="H191" s="167">
        <v>12.683999999999999</v>
      </c>
      <c r="I191" s="168"/>
      <c r="J191" s="169">
        <f>ROUND(I191*H191,2)</f>
        <v>0</v>
      </c>
      <c r="K191" s="165" t="s">
        <v>171</v>
      </c>
      <c r="L191" s="170"/>
      <c r="M191" s="171" t="s">
        <v>1</v>
      </c>
      <c r="N191" s="172" t="s">
        <v>47</v>
      </c>
      <c r="P191" s="140">
        <f>O191*H191</f>
        <v>0</v>
      </c>
      <c r="Q191" s="140">
        <v>2.0000000000000001E-4</v>
      </c>
      <c r="R191" s="140">
        <f>Q191*H191</f>
        <v>2.5368000000000001E-3</v>
      </c>
      <c r="S191" s="140">
        <v>0</v>
      </c>
      <c r="T191" s="141">
        <f>S191*H191</f>
        <v>0</v>
      </c>
      <c r="AR191" s="142" t="s">
        <v>203</v>
      </c>
      <c r="AT191" s="142" t="s">
        <v>536</v>
      </c>
      <c r="AU191" s="142" t="s">
        <v>114</v>
      </c>
      <c r="AY191" s="15" t="s">
        <v>164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114</v>
      </c>
      <c r="BK191" s="143">
        <f>ROUND(I191*H191,2)</f>
        <v>0</v>
      </c>
      <c r="BL191" s="15" t="s">
        <v>172</v>
      </c>
      <c r="BM191" s="142" t="s">
        <v>605</v>
      </c>
    </row>
    <row r="192" spans="2:65" s="12" customFormat="1" ht="11.25">
      <c r="B192" s="144"/>
      <c r="D192" s="145" t="s">
        <v>174</v>
      </c>
      <c r="E192" s="146" t="s">
        <v>1</v>
      </c>
      <c r="F192" s="147" t="s">
        <v>606</v>
      </c>
      <c r="H192" s="148">
        <v>12.683999999999999</v>
      </c>
      <c r="I192" s="149"/>
      <c r="L192" s="144"/>
      <c r="M192" s="150"/>
      <c r="T192" s="151"/>
      <c r="AT192" s="146" t="s">
        <v>174</v>
      </c>
      <c r="AU192" s="146" t="s">
        <v>114</v>
      </c>
      <c r="AV192" s="12" t="s">
        <v>114</v>
      </c>
      <c r="AW192" s="12" t="s">
        <v>35</v>
      </c>
      <c r="AX192" s="12" t="s">
        <v>89</v>
      </c>
      <c r="AY192" s="146" t="s">
        <v>164</v>
      </c>
    </row>
    <row r="193" spans="2:65" s="1" customFormat="1" ht="16.5" customHeight="1">
      <c r="B193" s="30"/>
      <c r="C193" s="162" t="s">
        <v>108</v>
      </c>
      <c r="D193" s="163" t="s">
        <v>536</v>
      </c>
      <c r="E193" s="164" t="s">
        <v>607</v>
      </c>
      <c r="F193" s="165" t="s">
        <v>608</v>
      </c>
      <c r="G193" s="166" t="s">
        <v>276</v>
      </c>
      <c r="H193" s="167">
        <v>24.108000000000001</v>
      </c>
      <c r="I193" s="168"/>
      <c r="J193" s="169">
        <f>ROUND(I193*H193,2)</f>
        <v>0</v>
      </c>
      <c r="K193" s="165" t="s">
        <v>171</v>
      </c>
      <c r="L193" s="170"/>
      <c r="M193" s="171" t="s">
        <v>1</v>
      </c>
      <c r="N193" s="172" t="s">
        <v>47</v>
      </c>
      <c r="P193" s="140">
        <f>O193*H193</f>
        <v>0</v>
      </c>
      <c r="Q193" s="140">
        <v>2.9999999999999997E-4</v>
      </c>
      <c r="R193" s="140">
        <f>Q193*H193</f>
        <v>7.2323999999999999E-3</v>
      </c>
      <c r="S193" s="140">
        <v>0</v>
      </c>
      <c r="T193" s="141">
        <f>S193*H193</f>
        <v>0</v>
      </c>
      <c r="AR193" s="142" t="s">
        <v>203</v>
      </c>
      <c r="AT193" s="142" t="s">
        <v>536</v>
      </c>
      <c r="AU193" s="142" t="s">
        <v>114</v>
      </c>
      <c r="AY193" s="15" t="s">
        <v>164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5" t="s">
        <v>114</v>
      </c>
      <c r="BK193" s="143">
        <f>ROUND(I193*H193,2)</f>
        <v>0</v>
      </c>
      <c r="BL193" s="15" t="s">
        <v>172</v>
      </c>
      <c r="BM193" s="142" t="s">
        <v>609</v>
      </c>
    </row>
    <row r="194" spans="2:65" s="12" customFormat="1" ht="11.25">
      <c r="B194" s="144"/>
      <c r="D194" s="145" t="s">
        <v>174</v>
      </c>
      <c r="E194" s="146" t="s">
        <v>1</v>
      </c>
      <c r="F194" s="147" t="s">
        <v>610</v>
      </c>
      <c r="H194" s="148">
        <v>12.683999999999999</v>
      </c>
      <c r="I194" s="149"/>
      <c r="L194" s="144"/>
      <c r="M194" s="150"/>
      <c r="T194" s="151"/>
      <c r="AT194" s="146" t="s">
        <v>174</v>
      </c>
      <c r="AU194" s="146" t="s">
        <v>114</v>
      </c>
      <c r="AV194" s="12" t="s">
        <v>114</v>
      </c>
      <c r="AW194" s="12" t="s">
        <v>35</v>
      </c>
      <c r="AX194" s="12" t="s">
        <v>81</v>
      </c>
      <c r="AY194" s="146" t="s">
        <v>164</v>
      </c>
    </row>
    <row r="195" spans="2:65" s="12" customFormat="1" ht="11.25">
      <c r="B195" s="144"/>
      <c r="D195" s="145" t="s">
        <v>174</v>
      </c>
      <c r="E195" s="146" t="s">
        <v>1</v>
      </c>
      <c r="F195" s="147" t="s">
        <v>611</v>
      </c>
      <c r="H195" s="148">
        <v>11.423999999999999</v>
      </c>
      <c r="I195" s="149"/>
      <c r="L195" s="144"/>
      <c r="M195" s="150"/>
      <c r="T195" s="151"/>
      <c r="AT195" s="146" t="s">
        <v>174</v>
      </c>
      <c r="AU195" s="146" t="s">
        <v>114</v>
      </c>
      <c r="AV195" s="12" t="s">
        <v>114</v>
      </c>
      <c r="AW195" s="12" t="s">
        <v>35</v>
      </c>
      <c r="AX195" s="12" t="s">
        <v>81</v>
      </c>
      <c r="AY195" s="146" t="s">
        <v>164</v>
      </c>
    </row>
    <row r="196" spans="2:65" s="13" customFormat="1" ht="11.25">
      <c r="B196" s="152"/>
      <c r="D196" s="145" t="s">
        <v>174</v>
      </c>
      <c r="E196" s="153" t="s">
        <v>1</v>
      </c>
      <c r="F196" s="154" t="s">
        <v>221</v>
      </c>
      <c r="H196" s="155">
        <v>24.108000000000001</v>
      </c>
      <c r="I196" s="156"/>
      <c r="L196" s="152"/>
      <c r="M196" s="157"/>
      <c r="T196" s="158"/>
      <c r="AT196" s="153" t="s">
        <v>174</v>
      </c>
      <c r="AU196" s="153" t="s">
        <v>114</v>
      </c>
      <c r="AV196" s="13" t="s">
        <v>172</v>
      </c>
      <c r="AW196" s="13" t="s">
        <v>35</v>
      </c>
      <c r="AX196" s="13" t="s">
        <v>89</v>
      </c>
      <c r="AY196" s="153" t="s">
        <v>164</v>
      </c>
    </row>
    <row r="197" spans="2:65" s="1" customFormat="1" ht="16.5" customHeight="1">
      <c r="B197" s="30"/>
      <c r="C197" s="162" t="s">
        <v>111</v>
      </c>
      <c r="D197" s="163" t="s">
        <v>536</v>
      </c>
      <c r="E197" s="164" t="s">
        <v>612</v>
      </c>
      <c r="F197" s="165" t="s">
        <v>613</v>
      </c>
      <c r="G197" s="166" t="s">
        <v>276</v>
      </c>
      <c r="H197" s="167">
        <v>99.215999999999994</v>
      </c>
      <c r="I197" s="168"/>
      <c r="J197" s="169">
        <f>ROUND(I197*H197,2)</f>
        <v>0</v>
      </c>
      <c r="K197" s="165" t="s">
        <v>171</v>
      </c>
      <c r="L197" s="170"/>
      <c r="M197" s="171" t="s">
        <v>1</v>
      </c>
      <c r="N197" s="172" t="s">
        <v>47</v>
      </c>
      <c r="P197" s="140">
        <f>O197*H197</f>
        <v>0</v>
      </c>
      <c r="Q197" s="140">
        <v>1.2E-4</v>
      </c>
      <c r="R197" s="140">
        <f>Q197*H197</f>
        <v>1.190592E-2</v>
      </c>
      <c r="S197" s="140">
        <v>0</v>
      </c>
      <c r="T197" s="141">
        <f>S197*H197</f>
        <v>0</v>
      </c>
      <c r="AR197" s="142" t="s">
        <v>203</v>
      </c>
      <c r="AT197" s="142" t="s">
        <v>536</v>
      </c>
      <c r="AU197" s="142" t="s">
        <v>114</v>
      </c>
      <c r="AY197" s="15" t="s">
        <v>164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114</v>
      </c>
      <c r="BK197" s="143">
        <f>ROUND(I197*H197,2)</f>
        <v>0</v>
      </c>
      <c r="BL197" s="15" t="s">
        <v>172</v>
      </c>
      <c r="BM197" s="142" t="s">
        <v>614</v>
      </c>
    </row>
    <row r="198" spans="2:65" s="12" customFormat="1" ht="11.25">
      <c r="B198" s="144"/>
      <c r="D198" s="145" t="s">
        <v>174</v>
      </c>
      <c r="E198" s="146" t="s">
        <v>1</v>
      </c>
      <c r="F198" s="147" t="s">
        <v>615</v>
      </c>
      <c r="H198" s="148">
        <v>36</v>
      </c>
      <c r="I198" s="149"/>
      <c r="L198" s="144"/>
      <c r="M198" s="150"/>
      <c r="T198" s="151"/>
      <c r="AT198" s="146" t="s">
        <v>174</v>
      </c>
      <c r="AU198" s="146" t="s">
        <v>114</v>
      </c>
      <c r="AV198" s="12" t="s">
        <v>114</v>
      </c>
      <c r="AW198" s="12" t="s">
        <v>35</v>
      </c>
      <c r="AX198" s="12" t="s">
        <v>81</v>
      </c>
      <c r="AY198" s="146" t="s">
        <v>164</v>
      </c>
    </row>
    <row r="199" spans="2:65" s="12" customFormat="1" ht="11.25">
      <c r="B199" s="144"/>
      <c r="D199" s="145" t="s">
        <v>174</v>
      </c>
      <c r="E199" s="146" t="s">
        <v>1</v>
      </c>
      <c r="F199" s="147" t="s">
        <v>616</v>
      </c>
      <c r="H199" s="148">
        <v>28.92</v>
      </c>
      <c r="I199" s="149"/>
      <c r="L199" s="144"/>
      <c r="M199" s="150"/>
      <c r="T199" s="151"/>
      <c r="AT199" s="146" t="s">
        <v>174</v>
      </c>
      <c r="AU199" s="146" t="s">
        <v>114</v>
      </c>
      <c r="AV199" s="12" t="s">
        <v>114</v>
      </c>
      <c r="AW199" s="12" t="s">
        <v>35</v>
      </c>
      <c r="AX199" s="12" t="s">
        <v>81</v>
      </c>
      <c r="AY199" s="146" t="s">
        <v>164</v>
      </c>
    </row>
    <row r="200" spans="2:65" s="12" customFormat="1" ht="11.25">
      <c r="B200" s="144"/>
      <c r="D200" s="145" t="s">
        <v>174</v>
      </c>
      <c r="E200" s="146" t="s">
        <v>1</v>
      </c>
      <c r="F200" s="147" t="s">
        <v>617</v>
      </c>
      <c r="H200" s="148">
        <v>34.295999999999999</v>
      </c>
      <c r="I200" s="149"/>
      <c r="L200" s="144"/>
      <c r="M200" s="150"/>
      <c r="T200" s="151"/>
      <c r="AT200" s="146" t="s">
        <v>174</v>
      </c>
      <c r="AU200" s="146" t="s">
        <v>114</v>
      </c>
      <c r="AV200" s="12" t="s">
        <v>114</v>
      </c>
      <c r="AW200" s="12" t="s">
        <v>35</v>
      </c>
      <c r="AX200" s="12" t="s">
        <v>81</v>
      </c>
      <c r="AY200" s="146" t="s">
        <v>164</v>
      </c>
    </row>
    <row r="201" spans="2:65" s="13" customFormat="1" ht="11.25">
      <c r="B201" s="152"/>
      <c r="D201" s="145" t="s">
        <v>174</v>
      </c>
      <c r="E201" s="153" t="s">
        <v>1</v>
      </c>
      <c r="F201" s="154" t="s">
        <v>221</v>
      </c>
      <c r="H201" s="155">
        <v>99.215999999999994</v>
      </c>
      <c r="I201" s="156"/>
      <c r="L201" s="152"/>
      <c r="M201" s="157"/>
      <c r="T201" s="158"/>
      <c r="AT201" s="153" t="s">
        <v>174</v>
      </c>
      <c r="AU201" s="153" t="s">
        <v>114</v>
      </c>
      <c r="AV201" s="13" t="s">
        <v>172</v>
      </c>
      <c r="AW201" s="13" t="s">
        <v>35</v>
      </c>
      <c r="AX201" s="13" t="s">
        <v>89</v>
      </c>
      <c r="AY201" s="153" t="s">
        <v>164</v>
      </c>
    </row>
    <row r="202" spans="2:65" s="1" customFormat="1" ht="16.5" customHeight="1">
      <c r="B202" s="30"/>
      <c r="C202" s="130" t="s">
        <v>268</v>
      </c>
      <c r="D202" s="131" t="s">
        <v>167</v>
      </c>
      <c r="E202" s="132" t="s">
        <v>618</v>
      </c>
      <c r="F202" s="133" t="s">
        <v>619</v>
      </c>
      <c r="G202" s="134" t="s">
        <v>170</v>
      </c>
      <c r="H202" s="135">
        <v>174.65100000000001</v>
      </c>
      <c r="I202" s="136"/>
      <c r="J202" s="137">
        <f>ROUND(I202*H202,2)</f>
        <v>0</v>
      </c>
      <c r="K202" s="133" t="s">
        <v>171</v>
      </c>
      <c r="L202" s="30"/>
      <c r="M202" s="138" t="s">
        <v>1</v>
      </c>
      <c r="N202" s="139" t="s">
        <v>47</v>
      </c>
      <c r="P202" s="140">
        <f>O202*H202</f>
        <v>0</v>
      </c>
      <c r="Q202" s="140">
        <v>1.166E-2</v>
      </c>
      <c r="R202" s="140">
        <f>Q202*H202</f>
        <v>2.0364306600000002</v>
      </c>
      <c r="S202" s="140">
        <v>0</v>
      </c>
      <c r="T202" s="141">
        <f>S202*H202</f>
        <v>0</v>
      </c>
      <c r="AR202" s="142" t="s">
        <v>172</v>
      </c>
      <c r="AT202" s="142" t="s">
        <v>167</v>
      </c>
      <c r="AU202" s="142" t="s">
        <v>114</v>
      </c>
      <c r="AY202" s="15" t="s">
        <v>164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5" t="s">
        <v>114</v>
      </c>
      <c r="BK202" s="143">
        <f>ROUND(I202*H202,2)</f>
        <v>0</v>
      </c>
      <c r="BL202" s="15" t="s">
        <v>172</v>
      </c>
      <c r="BM202" s="142" t="s">
        <v>620</v>
      </c>
    </row>
    <row r="203" spans="2:65" s="12" customFormat="1" ht="11.25">
      <c r="B203" s="144"/>
      <c r="D203" s="145" t="s">
        <v>174</v>
      </c>
      <c r="E203" s="146" t="s">
        <v>1</v>
      </c>
      <c r="F203" s="147" t="s">
        <v>216</v>
      </c>
      <c r="H203" s="148">
        <v>185</v>
      </c>
      <c r="I203" s="149"/>
      <c r="L203" s="144"/>
      <c r="M203" s="150"/>
      <c r="T203" s="151"/>
      <c r="AT203" s="146" t="s">
        <v>174</v>
      </c>
      <c r="AU203" s="146" t="s">
        <v>114</v>
      </c>
      <c r="AV203" s="12" t="s">
        <v>114</v>
      </c>
      <c r="AW203" s="12" t="s">
        <v>35</v>
      </c>
      <c r="AX203" s="12" t="s">
        <v>81</v>
      </c>
      <c r="AY203" s="146" t="s">
        <v>164</v>
      </c>
    </row>
    <row r="204" spans="2:65" s="12" customFormat="1" ht="11.25">
      <c r="B204" s="144"/>
      <c r="D204" s="145" t="s">
        <v>174</v>
      </c>
      <c r="E204" s="146" t="s">
        <v>1</v>
      </c>
      <c r="F204" s="147" t="s">
        <v>217</v>
      </c>
      <c r="H204" s="148">
        <v>10.401</v>
      </c>
      <c r="I204" s="149"/>
      <c r="L204" s="144"/>
      <c r="M204" s="150"/>
      <c r="T204" s="151"/>
      <c r="AT204" s="146" t="s">
        <v>174</v>
      </c>
      <c r="AU204" s="146" t="s">
        <v>114</v>
      </c>
      <c r="AV204" s="12" t="s">
        <v>114</v>
      </c>
      <c r="AW204" s="12" t="s">
        <v>35</v>
      </c>
      <c r="AX204" s="12" t="s">
        <v>81</v>
      </c>
      <c r="AY204" s="146" t="s">
        <v>164</v>
      </c>
    </row>
    <row r="205" spans="2:65" s="12" customFormat="1" ht="11.25">
      <c r="B205" s="144"/>
      <c r="D205" s="145" t="s">
        <v>174</v>
      </c>
      <c r="E205" s="146" t="s">
        <v>1</v>
      </c>
      <c r="F205" s="147" t="s">
        <v>218</v>
      </c>
      <c r="H205" s="148">
        <v>11.43</v>
      </c>
      <c r="I205" s="149"/>
      <c r="L205" s="144"/>
      <c r="M205" s="150"/>
      <c r="T205" s="151"/>
      <c r="AT205" s="146" t="s">
        <v>174</v>
      </c>
      <c r="AU205" s="146" t="s">
        <v>114</v>
      </c>
      <c r="AV205" s="12" t="s">
        <v>114</v>
      </c>
      <c r="AW205" s="12" t="s">
        <v>35</v>
      </c>
      <c r="AX205" s="12" t="s">
        <v>81</v>
      </c>
      <c r="AY205" s="146" t="s">
        <v>164</v>
      </c>
    </row>
    <row r="206" spans="2:65" s="12" customFormat="1" ht="11.25">
      <c r="B206" s="144"/>
      <c r="D206" s="145" t="s">
        <v>174</v>
      </c>
      <c r="E206" s="146" t="s">
        <v>1</v>
      </c>
      <c r="F206" s="147" t="s">
        <v>219</v>
      </c>
      <c r="H206" s="148">
        <v>-12.609</v>
      </c>
      <c r="I206" s="149"/>
      <c r="L206" s="144"/>
      <c r="M206" s="150"/>
      <c r="T206" s="151"/>
      <c r="AT206" s="146" t="s">
        <v>174</v>
      </c>
      <c r="AU206" s="146" t="s">
        <v>114</v>
      </c>
      <c r="AV206" s="12" t="s">
        <v>114</v>
      </c>
      <c r="AW206" s="12" t="s">
        <v>35</v>
      </c>
      <c r="AX206" s="12" t="s">
        <v>81</v>
      </c>
      <c r="AY206" s="146" t="s">
        <v>164</v>
      </c>
    </row>
    <row r="207" spans="2:65" s="12" customFormat="1" ht="11.25">
      <c r="B207" s="144"/>
      <c r="D207" s="145" t="s">
        <v>174</v>
      </c>
      <c r="E207" s="146" t="s">
        <v>1</v>
      </c>
      <c r="F207" s="147" t="s">
        <v>220</v>
      </c>
      <c r="H207" s="148">
        <v>-19.571000000000002</v>
      </c>
      <c r="I207" s="149"/>
      <c r="L207" s="144"/>
      <c r="M207" s="150"/>
      <c r="T207" s="151"/>
      <c r="AT207" s="146" t="s">
        <v>174</v>
      </c>
      <c r="AU207" s="146" t="s">
        <v>114</v>
      </c>
      <c r="AV207" s="12" t="s">
        <v>114</v>
      </c>
      <c r="AW207" s="12" t="s">
        <v>35</v>
      </c>
      <c r="AX207" s="12" t="s">
        <v>81</v>
      </c>
      <c r="AY207" s="146" t="s">
        <v>164</v>
      </c>
    </row>
    <row r="208" spans="2:65" s="13" customFormat="1" ht="11.25">
      <c r="B208" s="152"/>
      <c r="D208" s="145" t="s">
        <v>174</v>
      </c>
      <c r="E208" s="153" t="s">
        <v>1</v>
      </c>
      <c r="F208" s="154" t="s">
        <v>221</v>
      </c>
      <c r="H208" s="155">
        <v>174.65100000000001</v>
      </c>
      <c r="I208" s="156"/>
      <c r="L208" s="152"/>
      <c r="M208" s="157"/>
      <c r="T208" s="158"/>
      <c r="AT208" s="153" t="s">
        <v>174</v>
      </c>
      <c r="AU208" s="153" t="s">
        <v>114</v>
      </c>
      <c r="AV208" s="13" t="s">
        <v>172</v>
      </c>
      <c r="AW208" s="13" t="s">
        <v>35</v>
      </c>
      <c r="AX208" s="13" t="s">
        <v>89</v>
      </c>
      <c r="AY208" s="153" t="s">
        <v>164</v>
      </c>
    </row>
    <row r="209" spans="2:65" s="1" customFormat="1" ht="16.5" customHeight="1">
      <c r="B209" s="30"/>
      <c r="C209" s="130" t="s">
        <v>7</v>
      </c>
      <c r="D209" s="131" t="s">
        <v>167</v>
      </c>
      <c r="E209" s="132" t="s">
        <v>621</v>
      </c>
      <c r="F209" s="133" t="s">
        <v>622</v>
      </c>
      <c r="G209" s="134" t="s">
        <v>170</v>
      </c>
      <c r="H209" s="135">
        <v>152.82</v>
      </c>
      <c r="I209" s="136"/>
      <c r="J209" s="137">
        <f>ROUND(I209*H209,2)</f>
        <v>0</v>
      </c>
      <c r="K209" s="133" t="s">
        <v>171</v>
      </c>
      <c r="L209" s="30"/>
      <c r="M209" s="138" t="s">
        <v>1</v>
      </c>
      <c r="N209" s="139" t="s">
        <v>47</v>
      </c>
      <c r="P209" s="140">
        <f>O209*H209</f>
        <v>0</v>
      </c>
      <c r="Q209" s="140">
        <v>3.3800000000000002E-3</v>
      </c>
      <c r="R209" s="140">
        <f>Q209*H209</f>
        <v>0.51653159999999998</v>
      </c>
      <c r="S209" s="140">
        <v>0</v>
      </c>
      <c r="T209" s="141">
        <f>S209*H209</f>
        <v>0</v>
      </c>
      <c r="AR209" s="142" t="s">
        <v>172</v>
      </c>
      <c r="AT209" s="142" t="s">
        <v>167</v>
      </c>
      <c r="AU209" s="142" t="s">
        <v>114</v>
      </c>
      <c r="AY209" s="15" t="s">
        <v>164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114</v>
      </c>
      <c r="BK209" s="143">
        <f>ROUND(I209*H209,2)</f>
        <v>0</v>
      </c>
      <c r="BL209" s="15" t="s">
        <v>172</v>
      </c>
      <c r="BM209" s="142" t="s">
        <v>623</v>
      </c>
    </row>
    <row r="210" spans="2:65" s="12" customFormat="1" ht="11.25">
      <c r="B210" s="144"/>
      <c r="D210" s="145" t="s">
        <v>174</v>
      </c>
      <c r="E210" s="146" t="s">
        <v>1</v>
      </c>
      <c r="F210" s="147" t="s">
        <v>216</v>
      </c>
      <c r="H210" s="148">
        <v>185</v>
      </c>
      <c r="I210" s="149"/>
      <c r="L210" s="144"/>
      <c r="M210" s="150"/>
      <c r="T210" s="151"/>
      <c r="AT210" s="146" t="s">
        <v>174</v>
      </c>
      <c r="AU210" s="146" t="s">
        <v>114</v>
      </c>
      <c r="AV210" s="12" t="s">
        <v>114</v>
      </c>
      <c r="AW210" s="12" t="s">
        <v>35</v>
      </c>
      <c r="AX210" s="12" t="s">
        <v>81</v>
      </c>
      <c r="AY210" s="146" t="s">
        <v>164</v>
      </c>
    </row>
    <row r="211" spans="2:65" s="12" customFormat="1" ht="11.25">
      <c r="B211" s="144"/>
      <c r="D211" s="145" t="s">
        <v>174</v>
      </c>
      <c r="E211" s="146" t="s">
        <v>1</v>
      </c>
      <c r="F211" s="147" t="s">
        <v>219</v>
      </c>
      <c r="H211" s="148">
        <v>-12.609</v>
      </c>
      <c r="I211" s="149"/>
      <c r="L211" s="144"/>
      <c r="M211" s="150"/>
      <c r="T211" s="151"/>
      <c r="AT211" s="146" t="s">
        <v>174</v>
      </c>
      <c r="AU211" s="146" t="s">
        <v>114</v>
      </c>
      <c r="AV211" s="12" t="s">
        <v>114</v>
      </c>
      <c r="AW211" s="12" t="s">
        <v>35</v>
      </c>
      <c r="AX211" s="12" t="s">
        <v>81</v>
      </c>
      <c r="AY211" s="146" t="s">
        <v>164</v>
      </c>
    </row>
    <row r="212" spans="2:65" s="12" customFormat="1" ht="11.25">
      <c r="B212" s="144"/>
      <c r="D212" s="145" t="s">
        <v>174</v>
      </c>
      <c r="E212" s="146" t="s">
        <v>1</v>
      </c>
      <c r="F212" s="147" t="s">
        <v>220</v>
      </c>
      <c r="H212" s="148">
        <v>-19.571000000000002</v>
      </c>
      <c r="I212" s="149"/>
      <c r="L212" s="144"/>
      <c r="M212" s="150"/>
      <c r="T212" s="151"/>
      <c r="AT212" s="146" t="s">
        <v>174</v>
      </c>
      <c r="AU212" s="146" t="s">
        <v>114</v>
      </c>
      <c r="AV212" s="12" t="s">
        <v>114</v>
      </c>
      <c r="AW212" s="12" t="s">
        <v>35</v>
      </c>
      <c r="AX212" s="12" t="s">
        <v>81</v>
      </c>
      <c r="AY212" s="146" t="s">
        <v>164</v>
      </c>
    </row>
    <row r="213" spans="2:65" s="13" customFormat="1" ht="11.25">
      <c r="B213" s="152"/>
      <c r="D213" s="145" t="s">
        <v>174</v>
      </c>
      <c r="E213" s="153" t="s">
        <v>1</v>
      </c>
      <c r="F213" s="154" t="s">
        <v>221</v>
      </c>
      <c r="H213" s="155">
        <v>152.82</v>
      </c>
      <c r="I213" s="156"/>
      <c r="L213" s="152"/>
      <c r="M213" s="157"/>
      <c r="T213" s="158"/>
      <c r="AT213" s="153" t="s">
        <v>174</v>
      </c>
      <c r="AU213" s="153" t="s">
        <v>114</v>
      </c>
      <c r="AV213" s="13" t="s">
        <v>172</v>
      </c>
      <c r="AW213" s="13" t="s">
        <v>35</v>
      </c>
      <c r="AX213" s="13" t="s">
        <v>89</v>
      </c>
      <c r="AY213" s="153" t="s">
        <v>164</v>
      </c>
    </row>
    <row r="214" spans="2:65" s="1" customFormat="1" ht="16.5" customHeight="1">
      <c r="B214" s="30"/>
      <c r="C214" s="130" t="s">
        <v>278</v>
      </c>
      <c r="D214" s="131" t="s">
        <v>167</v>
      </c>
      <c r="E214" s="132" t="s">
        <v>624</v>
      </c>
      <c r="F214" s="133" t="s">
        <v>625</v>
      </c>
      <c r="G214" s="134" t="s">
        <v>170</v>
      </c>
      <c r="H214" s="135">
        <v>21.831</v>
      </c>
      <c r="I214" s="136"/>
      <c r="J214" s="137">
        <f>ROUND(I214*H214,2)</f>
        <v>0</v>
      </c>
      <c r="K214" s="133" t="s">
        <v>325</v>
      </c>
      <c r="L214" s="30"/>
      <c r="M214" s="138" t="s">
        <v>1</v>
      </c>
      <c r="N214" s="139" t="s">
        <v>47</v>
      </c>
      <c r="P214" s="140">
        <f>O214*H214</f>
        <v>0</v>
      </c>
      <c r="Q214" s="140">
        <v>3.3800000000000002E-3</v>
      </c>
      <c r="R214" s="140">
        <f>Q214*H214</f>
        <v>7.3788779999999998E-2</v>
      </c>
      <c r="S214" s="140">
        <v>0</v>
      </c>
      <c r="T214" s="141">
        <f>S214*H214</f>
        <v>0</v>
      </c>
      <c r="AR214" s="142" t="s">
        <v>172</v>
      </c>
      <c r="AT214" s="142" t="s">
        <v>167</v>
      </c>
      <c r="AU214" s="142" t="s">
        <v>114</v>
      </c>
      <c r="AY214" s="15" t="s">
        <v>164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114</v>
      </c>
      <c r="BK214" s="143">
        <f>ROUND(I214*H214,2)</f>
        <v>0</v>
      </c>
      <c r="BL214" s="15" t="s">
        <v>172</v>
      </c>
      <c r="BM214" s="142" t="s">
        <v>626</v>
      </c>
    </row>
    <row r="215" spans="2:65" s="12" customFormat="1" ht="11.25">
      <c r="B215" s="144"/>
      <c r="D215" s="145" t="s">
        <v>174</v>
      </c>
      <c r="E215" s="146" t="s">
        <v>1</v>
      </c>
      <c r="F215" s="147" t="s">
        <v>217</v>
      </c>
      <c r="H215" s="148">
        <v>10.401</v>
      </c>
      <c r="I215" s="149"/>
      <c r="L215" s="144"/>
      <c r="M215" s="150"/>
      <c r="T215" s="151"/>
      <c r="AT215" s="146" t="s">
        <v>174</v>
      </c>
      <c r="AU215" s="146" t="s">
        <v>114</v>
      </c>
      <c r="AV215" s="12" t="s">
        <v>114</v>
      </c>
      <c r="AW215" s="12" t="s">
        <v>35</v>
      </c>
      <c r="AX215" s="12" t="s">
        <v>81</v>
      </c>
      <c r="AY215" s="146" t="s">
        <v>164</v>
      </c>
    </row>
    <row r="216" spans="2:65" s="12" customFormat="1" ht="11.25">
      <c r="B216" s="144"/>
      <c r="D216" s="145" t="s">
        <v>174</v>
      </c>
      <c r="E216" s="146" t="s">
        <v>1</v>
      </c>
      <c r="F216" s="147" t="s">
        <v>218</v>
      </c>
      <c r="H216" s="148">
        <v>11.43</v>
      </c>
      <c r="I216" s="149"/>
      <c r="L216" s="144"/>
      <c r="M216" s="150"/>
      <c r="T216" s="151"/>
      <c r="AT216" s="146" t="s">
        <v>174</v>
      </c>
      <c r="AU216" s="146" t="s">
        <v>114</v>
      </c>
      <c r="AV216" s="12" t="s">
        <v>114</v>
      </c>
      <c r="AW216" s="12" t="s">
        <v>35</v>
      </c>
      <c r="AX216" s="12" t="s">
        <v>81</v>
      </c>
      <c r="AY216" s="146" t="s">
        <v>164</v>
      </c>
    </row>
    <row r="217" spans="2:65" s="13" customFormat="1" ht="11.25">
      <c r="B217" s="152"/>
      <c r="D217" s="145" t="s">
        <v>174</v>
      </c>
      <c r="E217" s="153" t="s">
        <v>1</v>
      </c>
      <c r="F217" s="154" t="s">
        <v>221</v>
      </c>
      <c r="H217" s="155">
        <v>21.831</v>
      </c>
      <c r="I217" s="156"/>
      <c r="L217" s="152"/>
      <c r="M217" s="157"/>
      <c r="T217" s="158"/>
      <c r="AT217" s="153" t="s">
        <v>174</v>
      </c>
      <c r="AU217" s="153" t="s">
        <v>114</v>
      </c>
      <c r="AV217" s="13" t="s">
        <v>172</v>
      </c>
      <c r="AW217" s="13" t="s">
        <v>35</v>
      </c>
      <c r="AX217" s="13" t="s">
        <v>89</v>
      </c>
      <c r="AY217" s="153" t="s">
        <v>164</v>
      </c>
    </row>
    <row r="218" spans="2:65" s="1" customFormat="1" ht="16.5" customHeight="1">
      <c r="B218" s="30"/>
      <c r="C218" s="130" t="s">
        <v>283</v>
      </c>
      <c r="D218" s="131" t="s">
        <v>167</v>
      </c>
      <c r="E218" s="132" t="s">
        <v>627</v>
      </c>
      <c r="F218" s="133" t="s">
        <v>628</v>
      </c>
      <c r="G218" s="134" t="s">
        <v>276</v>
      </c>
      <c r="H218" s="135">
        <v>10.57</v>
      </c>
      <c r="I218" s="136"/>
      <c r="J218" s="137">
        <f>ROUND(I218*H218,2)</f>
        <v>0</v>
      </c>
      <c r="K218" s="133" t="s">
        <v>171</v>
      </c>
      <c r="L218" s="30"/>
      <c r="M218" s="138" t="s">
        <v>1</v>
      </c>
      <c r="N218" s="139" t="s">
        <v>47</v>
      </c>
      <c r="P218" s="140">
        <f>O218*H218</f>
        <v>0</v>
      </c>
      <c r="Q218" s="140">
        <v>2.0650000000000002E-2</v>
      </c>
      <c r="R218" s="140">
        <f>Q218*H218</f>
        <v>0.21827050000000003</v>
      </c>
      <c r="S218" s="140">
        <v>0</v>
      </c>
      <c r="T218" s="141">
        <f>S218*H218</f>
        <v>0</v>
      </c>
      <c r="AR218" s="142" t="s">
        <v>172</v>
      </c>
      <c r="AT218" s="142" t="s">
        <v>167</v>
      </c>
      <c r="AU218" s="142" t="s">
        <v>114</v>
      </c>
      <c r="AY218" s="15" t="s">
        <v>164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114</v>
      </c>
      <c r="BK218" s="143">
        <f>ROUND(I218*H218,2)</f>
        <v>0</v>
      </c>
      <c r="BL218" s="15" t="s">
        <v>172</v>
      </c>
      <c r="BM218" s="142" t="s">
        <v>629</v>
      </c>
    </row>
    <row r="219" spans="2:65" s="12" customFormat="1" ht="11.25">
      <c r="B219" s="144"/>
      <c r="D219" s="145" t="s">
        <v>174</v>
      </c>
      <c r="E219" s="146" t="s">
        <v>1</v>
      </c>
      <c r="F219" s="147" t="s">
        <v>630</v>
      </c>
      <c r="H219" s="148">
        <v>10.57</v>
      </c>
      <c r="I219" s="149"/>
      <c r="L219" s="144"/>
      <c r="M219" s="150"/>
      <c r="T219" s="151"/>
      <c r="AT219" s="146" t="s">
        <v>174</v>
      </c>
      <c r="AU219" s="146" t="s">
        <v>114</v>
      </c>
      <c r="AV219" s="12" t="s">
        <v>114</v>
      </c>
      <c r="AW219" s="12" t="s">
        <v>35</v>
      </c>
      <c r="AX219" s="12" t="s">
        <v>89</v>
      </c>
      <c r="AY219" s="146" t="s">
        <v>164</v>
      </c>
    </row>
    <row r="220" spans="2:65" s="11" customFormat="1" ht="22.9" customHeight="1">
      <c r="B220" s="118"/>
      <c r="D220" s="119" t="s">
        <v>80</v>
      </c>
      <c r="E220" s="128" t="s">
        <v>165</v>
      </c>
      <c r="F220" s="128" t="s">
        <v>166</v>
      </c>
      <c r="I220" s="121"/>
      <c r="J220" s="129">
        <f>BK220</f>
        <v>0</v>
      </c>
      <c r="L220" s="118"/>
      <c r="M220" s="123"/>
      <c r="P220" s="124">
        <f>SUM(P221:P230)</f>
        <v>0</v>
      </c>
      <c r="R220" s="124">
        <f>SUM(R221:R230)</f>
        <v>0</v>
      </c>
      <c r="T220" s="125">
        <f>SUM(T221:T230)</f>
        <v>0</v>
      </c>
      <c r="AR220" s="119" t="s">
        <v>89</v>
      </c>
      <c r="AT220" s="126" t="s">
        <v>80</v>
      </c>
      <c r="AU220" s="126" t="s">
        <v>89</v>
      </c>
      <c r="AY220" s="119" t="s">
        <v>164</v>
      </c>
      <c r="BK220" s="127">
        <f>SUM(BK221:BK230)</f>
        <v>0</v>
      </c>
    </row>
    <row r="221" spans="2:65" s="1" customFormat="1" ht="24.2" customHeight="1">
      <c r="B221" s="30"/>
      <c r="C221" s="130" t="s">
        <v>287</v>
      </c>
      <c r="D221" s="131" t="s">
        <v>167</v>
      </c>
      <c r="E221" s="132" t="s">
        <v>176</v>
      </c>
      <c r="F221" s="133" t="s">
        <v>177</v>
      </c>
      <c r="G221" s="134" t="s">
        <v>170</v>
      </c>
      <c r="H221" s="135">
        <v>18000</v>
      </c>
      <c r="I221" s="136"/>
      <c r="J221" s="137">
        <f>ROUND(I221*H221,2)</f>
        <v>0</v>
      </c>
      <c r="K221" s="133" t="s">
        <v>171</v>
      </c>
      <c r="L221" s="30"/>
      <c r="M221" s="138" t="s">
        <v>1</v>
      </c>
      <c r="N221" s="139" t="s">
        <v>47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172</v>
      </c>
      <c r="AT221" s="142" t="s">
        <v>167</v>
      </c>
      <c r="AU221" s="142" t="s">
        <v>114</v>
      </c>
      <c r="AY221" s="15" t="s">
        <v>164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114</v>
      </c>
      <c r="BK221" s="143">
        <f>ROUND(I221*H221,2)</f>
        <v>0</v>
      </c>
      <c r="BL221" s="15" t="s">
        <v>172</v>
      </c>
      <c r="BM221" s="142" t="s">
        <v>631</v>
      </c>
    </row>
    <row r="222" spans="2:65" s="12" customFormat="1" ht="11.25">
      <c r="B222" s="144"/>
      <c r="D222" s="145" t="s">
        <v>174</v>
      </c>
      <c r="E222" s="146" t="s">
        <v>1</v>
      </c>
      <c r="F222" s="147" t="s">
        <v>632</v>
      </c>
      <c r="H222" s="148">
        <v>18000</v>
      </c>
      <c r="I222" s="149"/>
      <c r="L222" s="144"/>
      <c r="M222" s="150"/>
      <c r="T222" s="151"/>
      <c r="AT222" s="146" t="s">
        <v>174</v>
      </c>
      <c r="AU222" s="146" t="s">
        <v>114</v>
      </c>
      <c r="AV222" s="12" t="s">
        <v>114</v>
      </c>
      <c r="AW222" s="12" t="s">
        <v>35</v>
      </c>
      <c r="AX222" s="12" t="s">
        <v>89</v>
      </c>
      <c r="AY222" s="146" t="s">
        <v>164</v>
      </c>
    </row>
    <row r="223" spans="2:65" s="1" customFormat="1" ht="21.75" customHeight="1">
      <c r="B223" s="30"/>
      <c r="C223" s="130" t="s">
        <v>292</v>
      </c>
      <c r="D223" s="131" t="s">
        <v>167</v>
      </c>
      <c r="E223" s="132" t="s">
        <v>633</v>
      </c>
      <c r="F223" s="133" t="s">
        <v>634</v>
      </c>
      <c r="G223" s="134" t="s">
        <v>170</v>
      </c>
      <c r="H223" s="135">
        <v>200</v>
      </c>
      <c r="I223" s="136"/>
      <c r="J223" s="137">
        <f>ROUND(I223*H223,2)</f>
        <v>0</v>
      </c>
      <c r="K223" s="133" t="s">
        <v>171</v>
      </c>
      <c r="L223" s="30"/>
      <c r="M223" s="138" t="s">
        <v>1</v>
      </c>
      <c r="N223" s="139" t="s">
        <v>47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172</v>
      </c>
      <c r="AT223" s="142" t="s">
        <v>167</v>
      </c>
      <c r="AU223" s="142" t="s">
        <v>114</v>
      </c>
      <c r="AY223" s="15" t="s">
        <v>164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114</v>
      </c>
      <c r="BK223" s="143">
        <f>ROUND(I223*H223,2)</f>
        <v>0</v>
      </c>
      <c r="BL223" s="15" t="s">
        <v>172</v>
      </c>
      <c r="BM223" s="142" t="s">
        <v>635</v>
      </c>
    </row>
    <row r="224" spans="2:65" s="12" customFormat="1" ht="11.25">
      <c r="B224" s="144"/>
      <c r="D224" s="145" t="s">
        <v>174</v>
      </c>
      <c r="E224" s="146" t="s">
        <v>1</v>
      </c>
      <c r="F224" s="147" t="s">
        <v>636</v>
      </c>
      <c r="H224" s="148">
        <v>200</v>
      </c>
      <c r="I224" s="149"/>
      <c r="L224" s="144"/>
      <c r="M224" s="150"/>
      <c r="T224" s="151"/>
      <c r="AT224" s="146" t="s">
        <v>174</v>
      </c>
      <c r="AU224" s="146" t="s">
        <v>114</v>
      </c>
      <c r="AV224" s="12" t="s">
        <v>114</v>
      </c>
      <c r="AW224" s="12" t="s">
        <v>35</v>
      </c>
      <c r="AX224" s="12" t="s">
        <v>89</v>
      </c>
      <c r="AY224" s="146" t="s">
        <v>164</v>
      </c>
    </row>
    <row r="225" spans="2:65" s="1" customFormat="1" ht="16.5" customHeight="1">
      <c r="B225" s="30"/>
      <c r="C225" s="130" t="s">
        <v>300</v>
      </c>
      <c r="D225" s="131" t="s">
        <v>167</v>
      </c>
      <c r="E225" s="132" t="s">
        <v>184</v>
      </c>
      <c r="F225" s="133" t="s">
        <v>185</v>
      </c>
      <c r="G225" s="134" t="s">
        <v>170</v>
      </c>
      <c r="H225" s="135">
        <v>18000</v>
      </c>
      <c r="I225" s="136"/>
      <c r="J225" s="137">
        <f>ROUND(I225*H225,2)</f>
        <v>0</v>
      </c>
      <c r="K225" s="133" t="s">
        <v>171</v>
      </c>
      <c r="L225" s="30"/>
      <c r="M225" s="138" t="s">
        <v>1</v>
      </c>
      <c r="N225" s="139" t="s">
        <v>47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172</v>
      </c>
      <c r="AT225" s="142" t="s">
        <v>167</v>
      </c>
      <c r="AU225" s="142" t="s">
        <v>114</v>
      </c>
      <c r="AY225" s="15" t="s">
        <v>164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114</v>
      </c>
      <c r="BK225" s="143">
        <f>ROUND(I225*H225,2)</f>
        <v>0</v>
      </c>
      <c r="BL225" s="15" t="s">
        <v>172</v>
      </c>
      <c r="BM225" s="142" t="s">
        <v>637</v>
      </c>
    </row>
    <row r="226" spans="2:65" s="12" customFormat="1" ht="11.25">
      <c r="B226" s="144"/>
      <c r="D226" s="145" t="s">
        <v>174</v>
      </c>
      <c r="E226" s="146" t="s">
        <v>1</v>
      </c>
      <c r="F226" s="147" t="s">
        <v>632</v>
      </c>
      <c r="H226" s="148">
        <v>18000</v>
      </c>
      <c r="I226" s="149"/>
      <c r="L226" s="144"/>
      <c r="M226" s="150"/>
      <c r="T226" s="151"/>
      <c r="AT226" s="146" t="s">
        <v>174</v>
      </c>
      <c r="AU226" s="146" t="s">
        <v>114</v>
      </c>
      <c r="AV226" s="12" t="s">
        <v>114</v>
      </c>
      <c r="AW226" s="12" t="s">
        <v>35</v>
      </c>
      <c r="AX226" s="12" t="s">
        <v>89</v>
      </c>
      <c r="AY226" s="146" t="s">
        <v>164</v>
      </c>
    </row>
    <row r="227" spans="2:65" s="1" customFormat="1" ht="16.5" customHeight="1">
      <c r="B227" s="30"/>
      <c r="C227" s="130" t="s">
        <v>307</v>
      </c>
      <c r="D227" s="131" t="s">
        <v>167</v>
      </c>
      <c r="E227" s="132" t="s">
        <v>638</v>
      </c>
      <c r="F227" s="133" t="s">
        <v>639</v>
      </c>
      <c r="G227" s="134" t="s">
        <v>170</v>
      </c>
      <c r="H227" s="135">
        <v>200</v>
      </c>
      <c r="I227" s="136"/>
      <c r="J227" s="137">
        <f>ROUND(I227*H227,2)</f>
        <v>0</v>
      </c>
      <c r="K227" s="133" t="s">
        <v>171</v>
      </c>
      <c r="L227" s="30"/>
      <c r="M227" s="138" t="s">
        <v>1</v>
      </c>
      <c r="N227" s="139" t="s">
        <v>47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172</v>
      </c>
      <c r="AT227" s="142" t="s">
        <v>167</v>
      </c>
      <c r="AU227" s="142" t="s">
        <v>114</v>
      </c>
      <c r="AY227" s="15" t="s">
        <v>164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114</v>
      </c>
      <c r="BK227" s="143">
        <f>ROUND(I227*H227,2)</f>
        <v>0</v>
      </c>
      <c r="BL227" s="15" t="s">
        <v>172</v>
      </c>
      <c r="BM227" s="142" t="s">
        <v>640</v>
      </c>
    </row>
    <row r="228" spans="2:65" s="12" customFormat="1" ht="11.25">
      <c r="B228" s="144"/>
      <c r="D228" s="145" t="s">
        <v>174</v>
      </c>
      <c r="E228" s="146" t="s">
        <v>1</v>
      </c>
      <c r="F228" s="147" t="s">
        <v>636</v>
      </c>
      <c r="H228" s="148">
        <v>200</v>
      </c>
      <c r="I228" s="149"/>
      <c r="L228" s="144"/>
      <c r="M228" s="150"/>
      <c r="T228" s="151"/>
      <c r="AT228" s="146" t="s">
        <v>174</v>
      </c>
      <c r="AU228" s="146" t="s">
        <v>114</v>
      </c>
      <c r="AV228" s="12" t="s">
        <v>114</v>
      </c>
      <c r="AW228" s="12" t="s">
        <v>35</v>
      </c>
      <c r="AX228" s="12" t="s">
        <v>89</v>
      </c>
      <c r="AY228" s="146" t="s">
        <v>164</v>
      </c>
    </row>
    <row r="229" spans="2:65" s="1" customFormat="1" ht="21.75" customHeight="1">
      <c r="B229" s="30"/>
      <c r="C229" s="130" t="s">
        <v>314</v>
      </c>
      <c r="D229" s="131" t="s">
        <v>167</v>
      </c>
      <c r="E229" s="132" t="s">
        <v>188</v>
      </c>
      <c r="F229" s="133" t="s">
        <v>189</v>
      </c>
      <c r="G229" s="134" t="s">
        <v>170</v>
      </c>
      <c r="H229" s="135">
        <v>660</v>
      </c>
      <c r="I229" s="136"/>
      <c r="J229" s="137">
        <f>ROUND(I229*H229,2)</f>
        <v>0</v>
      </c>
      <c r="K229" s="133" t="s">
        <v>171</v>
      </c>
      <c r="L229" s="30"/>
      <c r="M229" s="138" t="s">
        <v>1</v>
      </c>
      <c r="N229" s="139" t="s">
        <v>47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172</v>
      </c>
      <c r="AT229" s="142" t="s">
        <v>167</v>
      </c>
      <c r="AU229" s="142" t="s">
        <v>114</v>
      </c>
      <c r="AY229" s="15" t="s">
        <v>164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114</v>
      </c>
      <c r="BK229" s="143">
        <f>ROUND(I229*H229,2)</f>
        <v>0</v>
      </c>
      <c r="BL229" s="15" t="s">
        <v>172</v>
      </c>
      <c r="BM229" s="142" t="s">
        <v>641</v>
      </c>
    </row>
    <row r="230" spans="2:65" s="12" customFormat="1" ht="11.25">
      <c r="B230" s="144"/>
      <c r="D230" s="145" t="s">
        <v>174</v>
      </c>
      <c r="E230" s="146" t="s">
        <v>1</v>
      </c>
      <c r="F230" s="147" t="s">
        <v>642</v>
      </c>
      <c r="H230" s="148">
        <v>660</v>
      </c>
      <c r="I230" s="149"/>
      <c r="L230" s="144"/>
      <c r="M230" s="150"/>
      <c r="T230" s="151"/>
      <c r="AT230" s="146" t="s">
        <v>174</v>
      </c>
      <c r="AU230" s="146" t="s">
        <v>114</v>
      </c>
      <c r="AV230" s="12" t="s">
        <v>114</v>
      </c>
      <c r="AW230" s="12" t="s">
        <v>35</v>
      </c>
      <c r="AX230" s="12" t="s">
        <v>89</v>
      </c>
      <c r="AY230" s="146" t="s">
        <v>164</v>
      </c>
    </row>
    <row r="231" spans="2:65" s="11" customFormat="1" ht="25.9" customHeight="1">
      <c r="B231" s="118"/>
      <c r="D231" s="119" t="s">
        <v>80</v>
      </c>
      <c r="E231" s="120" t="s">
        <v>296</v>
      </c>
      <c r="F231" s="120" t="s">
        <v>297</v>
      </c>
      <c r="I231" s="121"/>
      <c r="J231" s="122">
        <f>BK231</f>
        <v>0</v>
      </c>
      <c r="L231" s="118"/>
      <c r="M231" s="123"/>
      <c r="P231" s="124">
        <f>P232+P243+P250</f>
        <v>0</v>
      </c>
      <c r="R231" s="124">
        <f>R232+R243+R250</f>
        <v>6.6859210400000011</v>
      </c>
      <c r="T231" s="125">
        <f>T232+T243+T250</f>
        <v>0</v>
      </c>
      <c r="AR231" s="119" t="s">
        <v>114</v>
      </c>
      <c r="AT231" s="126" t="s">
        <v>80</v>
      </c>
      <c r="AU231" s="126" t="s">
        <v>81</v>
      </c>
      <c r="AY231" s="119" t="s">
        <v>164</v>
      </c>
      <c r="BK231" s="127">
        <f>BK232+BK243+BK250</f>
        <v>0</v>
      </c>
    </row>
    <row r="232" spans="2:65" s="11" customFormat="1" ht="22.9" customHeight="1">
      <c r="B232" s="118"/>
      <c r="D232" s="119" t="s">
        <v>80</v>
      </c>
      <c r="E232" s="128" t="s">
        <v>305</v>
      </c>
      <c r="F232" s="128" t="s">
        <v>306</v>
      </c>
      <c r="I232" s="121"/>
      <c r="J232" s="129">
        <f>BK232</f>
        <v>0</v>
      </c>
      <c r="L232" s="118"/>
      <c r="M232" s="123"/>
      <c r="P232" s="124">
        <f>SUM(P233:P242)</f>
        <v>0</v>
      </c>
      <c r="R232" s="124">
        <f>SUM(R233:R242)</f>
        <v>0.83995199999999992</v>
      </c>
      <c r="T232" s="125">
        <f>SUM(T233:T242)</f>
        <v>0</v>
      </c>
      <c r="AR232" s="119" t="s">
        <v>114</v>
      </c>
      <c r="AT232" s="126" t="s">
        <v>80</v>
      </c>
      <c r="AU232" s="126" t="s">
        <v>89</v>
      </c>
      <c r="AY232" s="119" t="s">
        <v>164</v>
      </c>
      <c r="BK232" s="127">
        <f>SUM(BK233:BK242)</f>
        <v>0</v>
      </c>
    </row>
    <row r="233" spans="2:65" s="1" customFormat="1" ht="16.5" customHeight="1">
      <c r="B233" s="30"/>
      <c r="C233" s="130" t="s">
        <v>319</v>
      </c>
      <c r="D233" s="131" t="s">
        <v>167</v>
      </c>
      <c r="E233" s="132" t="s">
        <v>643</v>
      </c>
      <c r="F233" s="133" t="s">
        <v>644</v>
      </c>
      <c r="G233" s="134" t="s">
        <v>170</v>
      </c>
      <c r="H233" s="135">
        <v>85.5</v>
      </c>
      <c r="I233" s="136"/>
      <c r="J233" s="137">
        <f>ROUND(I233*H233,2)</f>
        <v>0</v>
      </c>
      <c r="K233" s="133" t="s">
        <v>171</v>
      </c>
      <c r="L233" s="30"/>
      <c r="M233" s="138" t="s">
        <v>1</v>
      </c>
      <c r="N233" s="139" t="s">
        <v>47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245</v>
      </c>
      <c r="AT233" s="142" t="s">
        <v>167</v>
      </c>
      <c r="AU233" s="142" t="s">
        <v>114</v>
      </c>
      <c r="AY233" s="15" t="s">
        <v>164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114</v>
      </c>
      <c r="BK233" s="143">
        <f>ROUND(I233*H233,2)</f>
        <v>0</v>
      </c>
      <c r="BL233" s="15" t="s">
        <v>245</v>
      </c>
      <c r="BM233" s="142" t="s">
        <v>645</v>
      </c>
    </row>
    <row r="234" spans="2:65" s="12" customFormat="1" ht="11.25">
      <c r="B234" s="144"/>
      <c r="D234" s="145" t="s">
        <v>174</v>
      </c>
      <c r="E234" s="146" t="s">
        <v>1</v>
      </c>
      <c r="F234" s="147" t="s">
        <v>646</v>
      </c>
      <c r="H234" s="148">
        <v>85.5</v>
      </c>
      <c r="I234" s="149"/>
      <c r="L234" s="144"/>
      <c r="M234" s="150"/>
      <c r="T234" s="151"/>
      <c r="AT234" s="146" t="s">
        <v>174</v>
      </c>
      <c r="AU234" s="146" t="s">
        <v>114</v>
      </c>
      <c r="AV234" s="12" t="s">
        <v>114</v>
      </c>
      <c r="AW234" s="12" t="s">
        <v>35</v>
      </c>
      <c r="AX234" s="12" t="s">
        <v>89</v>
      </c>
      <c r="AY234" s="146" t="s">
        <v>164</v>
      </c>
    </row>
    <row r="235" spans="2:65" s="1" customFormat="1" ht="16.5" customHeight="1">
      <c r="B235" s="30"/>
      <c r="C235" s="162" t="s">
        <v>115</v>
      </c>
      <c r="D235" s="163" t="s">
        <v>536</v>
      </c>
      <c r="E235" s="164" t="s">
        <v>647</v>
      </c>
      <c r="F235" s="165" t="s">
        <v>648</v>
      </c>
      <c r="G235" s="166" t="s">
        <v>170</v>
      </c>
      <c r="H235" s="167">
        <v>102.6</v>
      </c>
      <c r="I235" s="168"/>
      <c r="J235" s="169">
        <f>ROUND(I235*H235,2)</f>
        <v>0</v>
      </c>
      <c r="K235" s="165" t="s">
        <v>171</v>
      </c>
      <c r="L235" s="170"/>
      <c r="M235" s="171" t="s">
        <v>1</v>
      </c>
      <c r="N235" s="172" t="s">
        <v>47</v>
      </c>
      <c r="P235" s="140">
        <f>O235*H235</f>
        <v>0</v>
      </c>
      <c r="Q235" s="140">
        <v>8.0000000000000002E-3</v>
      </c>
      <c r="R235" s="140">
        <f>Q235*H235</f>
        <v>0.82079999999999997</v>
      </c>
      <c r="S235" s="140">
        <v>0</v>
      </c>
      <c r="T235" s="141">
        <f>S235*H235</f>
        <v>0</v>
      </c>
      <c r="AR235" s="142" t="s">
        <v>331</v>
      </c>
      <c r="AT235" s="142" t="s">
        <v>536</v>
      </c>
      <c r="AU235" s="142" t="s">
        <v>114</v>
      </c>
      <c r="AY235" s="15" t="s">
        <v>164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114</v>
      </c>
      <c r="BK235" s="143">
        <f>ROUND(I235*H235,2)</f>
        <v>0</v>
      </c>
      <c r="BL235" s="15" t="s">
        <v>245</v>
      </c>
      <c r="BM235" s="142" t="s">
        <v>649</v>
      </c>
    </row>
    <row r="236" spans="2:65" s="12" customFormat="1" ht="11.25">
      <c r="B236" s="144"/>
      <c r="D236" s="145" t="s">
        <v>174</v>
      </c>
      <c r="E236" s="146" t="s">
        <v>1</v>
      </c>
      <c r="F236" s="147" t="s">
        <v>650</v>
      </c>
      <c r="H236" s="148">
        <v>102.6</v>
      </c>
      <c r="I236" s="149"/>
      <c r="L236" s="144"/>
      <c r="M236" s="150"/>
      <c r="T236" s="151"/>
      <c r="AT236" s="146" t="s">
        <v>174</v>
      </c>
      <c r="AU236" s="146" t="s">
        <v>114</v>
      </c>
      <c r="AV236" s="12" t="s">
        <v>114</v>
      </c>
      <c r="AW236" s="12" t="s">
        <v>35</v>
      </c>
      <c r="AX236" s="12" t="s">
        <v>89</v>
      </c>
      <c r="AY236" s="146" t="s">
        <v>164</v>
      </c>
    </row>
    <row r="237" spans="2:65" s="1" customFormat="1" ht="16.5" customHeight="1">
      <c r="B237" s="30"/>
      <c r="C237" s="130" t="s">
        <v>327</v>
      </c>
      <c r="D237" s="131" t="s">
        <v>167</v>
      </c>
      <c r="E237" s="132" t="s">
        <v>651</v>
      </c>
      <c r="F237" s="133" t="s">
        <v>652</v>
      </c>
      <c r="G237" s="134" t="s">
        <v>170</v>
      </c>
      <c r="H237" s="135">
        <v>85.5</v>
      </c>
      <c r="I237" s="136"/>
      <c r="J237" s="137">
        <f>ROUND(I237*H237,2)</f>
        <v>0</v>
      </c>
      <c r="K237" s="133" t="s">
        <v>171</v>
      </c>
      <c r="L237" s="30"/>
      <c r="M237" s="138" t="s">
        <v>1</v>
      </c>
      <c r="N237" s="139" t="s">
        <v>47</v>
      </c>
      <c r="P237" s="140">
        <f>O237*H237</f>
        <v>0</v>
      </c>
      <c r="Q237" s="140">
        <v>2.0000000000000002E-5</v>
      </c>
      <c r="R237" s="140">
        <f>Q237*H237</f>
        <v>1.7100000000000001E-3</v>
      </c>
      <c r="S237" s="140">
        <v>0</v>
      </c>
      <c r="T237" s="141">
        <f>S237*H237</f>
        <v>0</v>
      </c>
      <c r="AR237" s="142" t="s">
        <v>245</v>
      </c>
      <c r="AT237" s="142" t="s">
        <v>167</v>
      </c>
      <c r="AU237" s="142" t="s">
        <v>114</v>
      </c>
      <c r="AY237" s="15" t="s">
        <v>164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114</v>
      </c>
      <c r="BK237" s="143">
        <f>ROUND(I237*H237,2)</f>
        <v>0</v>
      </c>
      <c r="BL237" s="15" t="s">
        <v>245</v>
      </c>
      <c r="BM237" s="142" t="s">
        <v>653</v>
      </c>
    </row>
    <row r="238" spans="2:65" s="12" customFormat="1" ht="11.25">
      <c r="B238" s="144"/>
      <c r="D238" s="145" t="s">
        <v>174</v>
      </c>
      <c r="E238" s="146" t="s">
        <v>1</v>
      </c>
      <c r="F238" s="147" t="s">
        <v>646</v>
      </c>
      <c r="H238" s="148">
        <v>85.5</v>
      </c>
      <c r="I238" s="149"/>
      <c r="L238" s="144"/>
      <c r="M238" s="150"/>
      <c r="T238" s="151"/>
      <c r="AT238" s="146" t="s">
        <v>174</v>
      </c>
      <c r="AU238" s="146" t="s">
        <v>114</v>
      </c>
      <c r="AV238" s="12" t="s">
        <v>114</v>
      </c>
      <c r="AW238" s="12" t="s">
        <v>35</v>
      </c>
      <c r="AX238" s="12" t="s">
        <v>89</v>
      </c>
      <c r="AY238" s="146" t="s">
        <v>164</v>
      </c>
    </row>
    <row r="239" spans="2:65" s="1" customFormat="1" ht="16.5" customHeight="1">
      <c r="B239" s="30"/>
      <c r="C239" s="162" t="s">
        <v>331</v>
      </c>
      <c r="D239" s="163" t="s">
        <v>536</v>
      </c>
      <c r="E239" s="164" t="s">
        <v>654</v>
      </c>
      <c r="F239" s="165" t="s">
        <v>655</v>
      </c>
      <c r="G239" s="166" t="s">
        <v>170</v>
      </c>
      <c r="H239" s="167">
        <v>102.6</v>
      </c>
      <c r="I239" s="168"/>
      <c r="J239" s="169">
        <f>ROUND(I239*H239,2)</f>
        <v>0</v>
      </c>
      <c r="K239" s="165" t="s">
        <v>171</v>
      </c>
      <c r="L239" s="170"/>
      <c r="M239" s="171" t="s">
        <v>1</v>
      </c>
      <c r="N239" s="172" t="s">
        <v>47</v>
      </c>
      <c r="P239" s="140">
        <f>O239*H239</f>
        <v>0</v>
      </c>
      <c r="Q239" s="140">
        <v>1.7000000000000001E-4</v>
      </c>
      <c r="R239" s="140">
        <f>Q239*H239</f>
        <v>1.7441999999999999E-2</v>
      </c>
      <c r="S239" s="140">
        <v>0</v>
      </c>
      <c r="T239" s="141">
        <f>S239*H239</f>
        <v>0</v>
      </c>
      <c r="AR239" s="142" t="s">
        <v>331</v>
      </c>
      <c r="AT239" s="142" t="s">
        <v>536</v>
      </c>
      <c r="AU239" s="142" t="s">
        <v>114</v>
      </c>
      <c r="AY239" s="15" t="s">
        <v>164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114</v>
      </c>
      <c r="BK239" s="143">
        <f>ROUND(I239*H239,2)</f>
        <v>0</v>
      </c>
      <c r="BL239" s="15" t="s">
        <v>245</v>
      </c>
      <c r="BM239" s="142" t="s">
        <v>656</v>
      </c>
    </row>
    <row r="240" spans="2:65" s="12" customFormat="1" ht="11.25">
      <c r="B240" s="144"/>
      <c r="D240" s="145" t="s">
        <v>174</v>
      </c>
      <c r="E240" s="146" t="s">
        <v>1</v>
      </c>
      <c r="F240" s="147" t="s">
        <v>650</v>
      </c>
      <c r="H240" s="148">
        <v>102.6</v>
      </c>
      <c r="I240" s="149"/>
      <c r="L240" s="144"/>
      <c r="M240" s="150"/>
      <c r="T240" s="151"/>
      <c r="AT240" s="146" t="s">
        <v>174</v>
      </c>
      <c r="AU240" s="146" t="s">
        <v>114</v>
      </c>
      <c r="AV240" s="12" t="s">
        <v>114</v>
      </c>
      <c r="AW240" s="12" t="s">
        <v>35</v>
      </c>
      <c r="AX240" s="12" t="s">
        <v>89</v>
      </c>
      <c r="AY240" s="146" t="s">
        <v>164</v>
      </c>
    </row>
    <row r="241" spans="2:65" s="1" customFormat="1" ht="16.5" customHeight="1">
      <c r="B241" s="30"/>
      <c r="C241" s="130" t="s">
        <v>335</v>
      </c>
      <c r="D241" s="131" t="s">
        <v>167</v>
      </c>
      <c r="E241" s="132" t="s">
        <v>657</v>
      </c>
      <c r="F241" s="133" t="s">
        <v>658</v>
      </c>
      <c r="G241" s="134" t="s">
        <v>271</v>
      </c>
      <c r="H241" s="135">
        <v>0.9</v>
      </c>
      <c r="I241" s="136"/>
      <c r="J241" s="137">
        <f>ROUND(I241*H241,2)</f>
        <v>0</v>
      </c>
      <c r="K241" s="133" t="s">
        <v>171</v>
      </c>
      <c r="L241" s="30"/>
      <c r="M241" s="138" t="s">
        <v>1</v>
      </c>
      <c r="N241" s="139" t="s">
        <v>47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245</v>
      </c>
      <c r="AT241" s="142" t="s">
        <v>167</v>
      </c>
      <c r="AU241" s="142" t="s">
        <v>114</v>
      </c>
      <c r="AY241" s="15" t="s">
        <v>164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114</v>
      </c>
      <c r="BK241" s="143">
        <f>ROUND(I241*H241,2)</f>
        <v>0</v>
      </c>
      <c r="BL241" s="15" t="s">
        <v>245</v>
      </c>
      <c r="BM241" s="142" t="s">
        <v>659</v>
      </c>
    </row>
    <row r="242" spans="2:65" s="12" customFormat="1" ht="11.25">
      <c r="B242" s="144"/>
      <c r="D242" s="145" t="s">
        <v>174</v>
      </c>
      <c r="E242" s="146" t="s">
        <v>1</v>
      </c>
      <c r="F242" s="147" t="s">
        <v>660</v>
      </c>
      <c r="H242" s="148">
        <v>0.9</v>
      </c>
      <c r="I242" s="149"/>
      <c r="L242" s="144"/>
      <c r="M242" s="150"/>
      <c r="T242" s="151"/>
      <c r="AT242" s="146" t="s">
        <v>174</v>
      </c>
      <c r="AU242" s="146" t="s">
        <v>114</v>
      </c>
      <c r="AV242" s="12" t="s">
        <v>114</v>
      </c>
      <c r="AW242" s="12" t="s">
        <v>35</v>
      </c>
      <c r="AX242" s="12" t="s">
        <v>89</v>
      </c>
      <c r="AY242" s="146" t="s">
        <v>164</v>
      </c>
    </row>
    <row r="243" spans="2:65" s="11" customFormat="1" ht="22.9" customHeight="1">
      <c r="B243" s="118"/>
      <c r="D243" s="119" t="s">
        <v>80</v>
      </c>
      <c r="E243" s="128" t="s">
        <v>392</v>
      </c>
      <c r="F243" s="128" t="s">
        <v>393</v>
      </c>
      <c r="I243" s="121"/>
      <c r="J243" s="129">
        <f>BK243</f>
        <v>0</v>
      </c>
      <c r="L243" s="118"/>
      <c r="M243" s="123"/>
      <c r="P243" s="124">
        <f>SUM(P244:P249)</f>
        <v>0</v>
      </c>
      <c r="R243" s="124">
        <f>SUM(R244:R249)</f>
        <v>3.3665453999999997</v>
      </c>
      <c r="T243" s="125">
        <f>SUM(T244:T249)</f>
        <v>0</v>
      </c>
      <c r="AR243" s="119" t="s">
        <v>114</v>
      </c>
      <c r="AT243" s="126" t="s">
        <v>80</v>
      </c>
      <c r="AU243" s="126" t="s">
        <v>89</v>
      </c>
      <c r="AY243" s="119" t="s">
        <v>164</v>
      </c>
      <c r="BK243" s="127">
        <f>SUM(BK244:BK249)</f>
        <v>0</v>
      </c>
    </row>
    <row r="244" spans="2:65" s="1" customFormat="1" ht="16.5" customHeight="1">
      <c r="B244" s="30"/>
      <c r="C244" s="130" t="s">
        <v>339</v>
      </c>
      <c r="D244" s="131" t="s">
        <v>167</v>
      </c>
      <c r="E244" s="132" t="s">
        <v>661</v>
      </c>
      <c r="F244" s="133" t="s">
        <v>662</v>
      </c>
      <c r="G244" s="134" t="s">
        <v>170</v>
      </c>
      <c r="H244" s="135">
        <v>31.92</v>
      </c>
      <c r="I244" s="136"/>
      <c r="J244" s="137">
        <f>ROUND(I244*H244,2)</f>
        <v>0</v>
      </c>
      <c r="K244" s="133" t="s">
        <v>171</v>
      </c>
      <c r="L244" s="30"/>
      <c r="M244" s="138" t="s">
        <v>1</v>
      </c>
      <c r="N244" s="139" t="s">
        <v>47</v>
      </c>
      <c r="P244" s="140">
        <f>O244*H244</f>
        <v>0</v>
      </c>
      <c r="Q244" s="140">
        <v>5.1119999999999999E-2</v>
      </c>
      <c r="R244" s="140">
        <f>Q244*H244</f>
        <v>1.6317504</v>
      </c>
      <c r="S244" s="140">
        <v>0</v>
      </c>
      <c r="T244" s="141">
        <f>S244*H244</f>
        <v>0</v>
      </c>
      <c r="AR244" s="142" t="s">
        <v>245</v>
      </c>
      <c r="AT244" s="142" t="s">
        <v>167</v>
      </c>
      <c r="AU244" s="142" t="s">
        <v>114</v>
      </c>
      <c r="AY244" s="15" t="s">
        <v>164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5" t="s">
        <v>114</v>
      </c>
      <c r="BK244" s="143">
        <f>ROUND(I244*H244,2)</f>
        <v>0</v>
      </c>
      <c r="BL244" s="15" t="s">
        <v>245</v>
      </c>
      <c r="BM244" s="142" t="s">
        <v>663</v>
      </c>
    </row>
    <row r="245" spans="2:65" s="12" customFormat="1" ht="11.25">
      <c r="B245" s="144"/>
      <c r="D245" s="145" t="s">
        <v>174</v>
      </c>
      <c r="E245" s="146" t="s">
        <v>1</v>
      </c>
      <c r="F245" s="147" t="s">
        <v>664</v>
      </c>
      <c r="H245" s="148">
        <v>31.92</v>
      </c>
      <c r="I245" s="149"/>
      <c r="L245" s="144"/>
      <c r="M245" s="150"/>
      <c r="T245" s="151"/>
      <c r="AT245" s="146" t="s">
        <v>174</v>
      </c>
      <c r="AU245" s="146" t="s">
        <v>114</v>
      </c>
      <c r="AV245" s="12" t="s">
        <v>114</v>
      </c>
      <c r="AW245" s="12" t="s">
        <v>35</v>
      </c>
      <c r="AX245" s="12" t="s">
        <v>89</v>
      </c>
      <c r="AY245" s="146" t="s">
        <v>164</v>
      </c>
    </row>
    <row r="246" spans="2:65" s="1" customFormat="1" ht="24.2" customHeight="1">
      <c r="B246" s="30"/>
      <c r="C246" s="130" t="s">
        <v>344</v>
      </c>
      <c r="D246" s="131" t="s">
        <v>167</v>
      </c>
      <c r="E246" s="132" t="s">
        <v>665</v>
      </c>
      <c r="F246" s="133" t="s">
        <v>666</v>
      </c>
      <c r="G246" s="134" t="s">
        <v>170</v>
      </c>
      <c r="H246" s="135">
        <v>85.5</v>
      </c>
      <c r="I246" s="136"/>
      <c r="J246" s="137">
        <f>ROUND(I246*H246,2)</f>
        <v>0</v>
      </c>
      <c r="K246" s="133" t="s">
        <v>171</v>
      </c>
      <c r="L246" s="30"/>
      <c r="M246" s="138" t="s">
        <v>1</v>
      </c>
      <c r="N246" s="139" t="s">
        <v>47</v>
      </c>
      <c r="P246" s="140">
        <f>O246*H246</f>
        <v>0</v>
      </c>
      <c r="Q246" s="140">
        <v>2.0289999999999999E-2</v>
      </c>
      <c r="R246" s="140">
        <f>Q246*H246</f>
        <v>1.7347949999999999</v>
      </c>
      <c r="S246" s="140">
        <v>0</v>
      </c>
      <c r="T246" s="141">
        <f>S246*H246</f>
        <v>0</v>
      </c>
      <c r="AR246" s="142" t="s">
        <v>245</v>
      </c>
      <c r="AT246" s="142" t="s">
        <v>167</v>
      </c>
      <c r="AU246" s="142" t="s">
        <v>114</v>
      </c>
      <c r="AY246" s="15" t="s">
        <v>164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5" t="s">
        <v>114</v>
      </c>
      <c r="BK246" s="143">
        <f>ROUND(I246*H246,2)</f>
        <v>0</v>
      </c>
      <c r="BL246" s="15" t="s">
        <v>245</v>
      </c>
      <c r="BM246" s="142" t="s">
        <v>667</v>
      </c>
    </row>
    <row r="247" spans="2:65" s="12" customFormat="1" ht="11.25">
      <c r="B247" s="144"/>
      <c r="D247" s="145" t="s">
        <v>174</v>
      </c>
      <c r="E247" s="146" t="s">
        <v>1</v>
      </c>
      <c r="F247" s="147" t="s">
        <v>668</v>
      </c>
      <c r="H247" s="148">
        <v>85.5</v>
      </c>
      <c r="I247" s="149"/>
      <c r="L247" s="144"/>
      <c r="M247" s="150"/>
      <c r="T247" s="151"/>
      <c r="AT247" s="146" t="s">
        <v>174</v>
      </c>
      <c r="AU247" s="146" t="s">
        <v>114</v>
      </c>
      <c r="AV247" s="12" t="s">
        <v>114</v>
      </c>
      <c r="AW247" s="12" t="s">
        <v>35</v>
      </c>
      <c r="AX247" s="12" t="s">
        <v>89</v>
      </c>
      <c r="AY247" s="146" t="s">
        <v>164</v>
      </c>
    </row>
    <row r="248" spans="2:65" s="1" customFormat="1" ht="16.5" customHeight="1">
      <c r="B248" s="30"/>
      <c r="C248" s="130" t="s">
        <v>350</v>
      </c>
      <c r="D248" s="131" t="s">
        <v>167</v>
      </c>
      <c r="E248" s="132" t="s">
        <v>669</v>
      </c>
      <c r="F248" s="133" t="s">
        <v>670</v>
      </c>
      <c r="G248" s="134" t="s">
        <v>271</v>
      </c>
      <c r="H248" s="135">
        <v>4.5</v>
      </c>
      <c r="I248" s="136"/>
      <c r="J248" s="137">
        <f>ROUND(I248*H248,2)</f>
        <v>0</v>
      </c>
      <c r="K248" s="133" t="s">
        <v>171</v>
      </c>
      <c r="L248" s="30"/>
      <c r="M248" s="138" t="s">
        <v>1</v>
      </c>
      <c r="N248" s="139" t="s">
        <v>47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245</v>
      </c>
      <c r="AT248" s="142" t="s">
        <v>167</v>
      </c>
      <c r="AU248" s="142" t="s">
        <v>114</v>
      </c>
      <c r="AY248" s="15" t="s">
        <v>164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5" t="s">
        <v>114</v>
      </c>
      <c r="BK248" s="143">
        <f>ROUND(I248*H248,2)</f>
        <v>0</v>
      </c>
      <c r="BL248" s="15" t="s">
        <v>245</v>
      </c>
      <c r="BM248" s="142" t="s">
        <v>671</v>
      </c>
    </row>
    <row r="249" spans="2:65" s="12" customFormat="1" ht="11.25">
      <c r="B249" s="144"/>
      <c r="D249" s="145" t="s">
        <v>174</v>
      </c>
      <c r="E249" s="146" t="s">
        <v>1</v>
      </c>
      <c r="F249" s="147" t="s">
        <v>672</v>
      </c>
      <c r="H249" s="148">
        <v>4.5</v>
      </c>
      <c r="I249" s="149"/>
      <c r="L249" s="144"/>
      <c r="M249" s="150"/>
      <c r="T249" s="151"/>
      <c r="AT249" s="146" t="s">
        <v>174</v>
      </c>
      <c r="AU249" s="146" t="s">
        <v>114</v>
      </c>
      <c r="AV249" s="12" t="s">
        <v>114</v>
      </c>
      <c r="AW249" s="12" t="s">
        <v>35</v>
      </c>
      <c r="AX249" s="12" t="s">
        <v>89</v>
      </c>
      <c r="AY249" s="146" t="s">
        <v>164</v>
      </c>
    </row>
    <row r="250" spans="2:65" s="11" customFormat="1" ht="22.9" customHeight="1">
      <c r="B250" s="118"/>
      <c r="D250" s="119" t="s">
        <v>80</v>
      </c>
      <c r="E250" s="128" t="s">
        <v>409</v>
      </c>
      <c r="F250" s="128" t="s">
        <v>410</v>
      </c>
      <c r="I250" s="121"/>
      <c r="J250" s="129">
        <f>BK250</f>
        <v>0</v>
      </c>
      <c r="L250" s="118"/>
      <c r="M250" s="123"/>
      <c r="P250" s="124">
        <f>SUM(P251:P304)</f>
        <v>0</v>
      </c>
      <c r="R250" s="124">
        <f>SUM(R251:R304)</f>
        <v>2.4794236400000011</v>
      </c>
      <c r="T250" s="125">
        <f>SUM(T251:T304)</f>
        <v>0</v>
      </c>
      <c r="AR250" s="119" t="s">
        <v>114</v>
      </c>
      <c r="AT250" s="126" t="s">
        <v>80</v>
      </c>
      <c r="AU250" s="126" t="s">
        <v>89</v>
      </c>
      <c r="AY250" s="119" t="s">
        <v>164</v>
      </c>
      <c r="BK250" s="127">
        <f>SUM(BK251:BK304)</f>
        <v>0</v>
      </c>
    </row>
    <row r="251" spans="2:65" s="1" customFormat="1" ht="24.2" customHeight="1">
      <c r="B251" s="30"/>
      <c r="C251" s="130" t="s">
        <v>354</v>
      </c>
      <c r="D251" s="131" t="s">
        <v>167</v>
      </c>
      <c r="E251" s="132" t="s">
        <v>673</v>
      </c>
      <c r="F251" s="133" t="s">
        <v>674</v>
      </c>
      <c r="G251" s="134" t="s">
        <v>170</v>
      </c>
      <c r="H251" s="135">
        <v>231.423</v>
      </c>
      <c r="I251" s="136"/>
      <c r="J251" s="137">
        <f>ROUND(I251*H251,2)</f>
        <v>0</v>
      </c>
      <c r="K251" s="133" t="s">
        <v>171</v>
      </c>
      <c r="L251" s="30"/>
      <c r="M251" s="138" t="s">
        <v>1</v>
      </c>
      <c r="N251" s="139" t="s">
        <v>47</v>
      </c>
      <c r="P251" s="140">
        <f>O251*H251</f>
        <v>0</v>
      </c>
      <c r="Q251" s="140">
        <v>6.8799999999999998E-3</v>
      </c>
      <c r="R251" s="140">
        <f>Q251*H251</f>
        <v>1.5921902399999999</v>
      </c>
      <c r="S251" s="140">
        <v>0</v>
      </c>
      <c r="T251" s="141">
        <f>S251*H251</f>
        <v>0</v>
      </c>
      <c r="AR251" s="142" t="s">
        <v>245</v>
      </c>
      <c r="AT251" s="142" t="s">
        <v>167</v>
      </c>
      <c r="AU251" s="142" t="s">
        <v>114</v>
      </c>
      <c r="AY251" s="15" t="s">
        <v>164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114</v>
      </c>
      <c r="BK251" s="143">
        <f>ROUND(I251*H251,2)</f>
        <v>0</v>
      </c>
      <c r="BL251" s="15" t="s">
        <v>245</v>
      </c>
      <c r="BM251" s="142" t="s">
        <v>675</v>
      </c>
    </row>
    <row r="252" spans="2:65" s="12" customFormat="1" ht="11.25">
      <c r="B252" s="144"/>
      <c r="D252" s="145" t="s">
        <v>174</v>
      </c>
      <c r="E252" s="146" t="s">
        <v>1</v>
      </c>
      <c r="F252" s="147" t="s">
        <v>676</v>
      </c>
      <c r="H252" s="148">
        <v>231.423</v>
      </c>
      <c r="I252" s="149"/>
      <c r="L252" s="144"/>
      <c r="M252" s="150"/>
      <c r="T252" s="151"/>
      <c r="AT252" s="146" t="s">
        <v>174</v>
      </c>
      <c r="AU252" s="146" t="s">
        <v>114</v>
      </c>
      <c r="AV252" s="12" t="s">
        <v>114</v>
      </c>
      <c r="AW252" s="12" t="s">
        <v>35</v>
      </c>
      <c r="AX252" s="12" t="s">
        <v>89</v>
      </c>
      <c r="AY252" s="146" t="s">
        <v>164</v>
      </c>
    </row>
    <row r="253" spans="2:65" s="1" customFormat="1" ht="16.5" customHeight="1">
      <c r="B253" s="30"/>
      <c r="C253" s="130" t="s">
        <v>360</v>
      </c>
      <c r="D253" s="131" t="s">
        <v>167</v>
      </c>
      <c r="E253" s="132" t="s">
        <v>677</v>
      </c>
      <c r="F253" s="133" t="s">
        <v>678</v>
      </c>
      <c r="G253" s="134" t="s">
        <v>276</v>
      </c>
      <c r="H253" s="135">
        <v>12.52</v>
      </c>
      <c r="I253" s="136"/>
      <c r="J253" s="137">
        <f>ROUND(I253*H253,2)</f>
        <v>0</v>
      </c>
      <c r="K253" s="133" t="s">
        <v>171</v>
      </c>
      <c r="L253" s="30"/>
      <c r="M253" s="138" t="s">
        <v>1</v>
      </c>
      <c r="N253" s="139" t="s">
        <v>47</v>
      </c>
      <c r="P253" s="140">
        <f>O253*H253</f>
        <v>0</v>
      </c>
      <c r="Q253" s="140">
        <v>4.9199999999999999E-3</v>
      </c>
      <c r="R253" s="140">
        <f>Q253*H253</f>
        <v>6.1598399999999998E-2</v>
      </c>
      <c r="S253" s="140">
        <v>0</v>
      </c>
      <c r="T253" s="141">
        <f>S253*H253</f>
        <v>0</v>
      </c>
      <c r="AR253" s="142" t="s">
        <v>245</v>
      </c>
      <c r="AT253" s="142" t="s">
        <v>167</v>
      </c>
      <c r="AU253" s="142" t="s">
        <v>114</v>
      </c>
      <c r="AY253" s="15" t="s">
        <v>164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114</v>
      </c>
      <c r="BK253" s="143">
        <f>ROUND(I253*H253,2)</f>
        <v>0</v>
      </c>
      <c r="BL253" s="15" t="s">
        <v>245</v>
      </c>
      <c r="BM253" s="142" t="s">
        <v>679</v>
      </c>
    </row>
    <row r="254" spans="2:65" s="12" customFormat="1" ht="11.25">
      <c r="B254" s="144"/>
      <c r="D254" s="145" t="s">
        <v>174</v>
      </c>
      <c r="E254" s="146" t="s">
        <v>1</v>
      </c>
      <c r="F254" s="147" t="s">
        <v>680</v>
      </c>
      <c r="H254" s="148">
        <v>12.52</v>
      </c>
      <c r="I254" s="149"/>
      <c r="L254" s="144"/>
      <c r="M254" s="150"/>
      <c r="T254" s="151"/>
      <c r="AT254" s="146" t="s">
        <v>174</v>
      </c>
      <c r="AU254" s="146" t="s">
        <v>114</v>
      </c>
      <c r="AV254" s="12" t="s">
        <v>114</v>
      </c>
      <c r="AW254" s="12" t="s">
        <v>35</v>
      </c>
      <c r="AX254" s="12" t="s">
        <v>89</v>
      </c>
      <c r="AY254" s="146" t="s">
        <v>164</v>
      </c>
    </row>
    <row r="255" spans="2:65" s="1" customFormat="1" ht="16.5" customHeight="1">
      <c r="B255" s="30"/>
      <c r="C255" s="130" t="s">
        <v>365</v>
      </c>
      <c r="D255" s="131" t="s">
        <v>167</v>
      </c>
      <c r="E255" s="132" t="s">
        <v>681</v>
      </c>
      <c r="F255" s="133" t="s">
        <v>682</v>
      </c>
      <c r="G255" s="134" t="s">
        <v>276</v>
      </c>
      <c r="H255" s="135">
        <v>33.6</v>
      </c>
      <c r="I255" s="136"/>
      <c r="J255" s="137">
        <f>ROUND(I255*H255,2)</f>
        <v>0</v>
      </c>
      <c r="K255" s="133" t="s">
        <v>171</v>
      </c>
      <c r="L255" s="30"/>
      <c r="M255" s="138" t="s">
        <v>1</v>
      </c>
      <c r="N255" s="139" t="s">
        <v>47</v>
      </c>
      <c r="P255" s="140">
        <f>O255*H255</f>
        <v>0</v>
      </c>
      <c r="Q255" s="140">
        <v>3.47E-3</v>
      </c>
      <c r="R255" s="140">
        <f>Q255*H255</f>
        <v>0.116592</v>
      </c>
      <c r="S255" s="140">
        <v>0</v>
      </c>
      <c r="T255" s="141">
        <f>S255*H255</f>
        <v>0</v>
      </c>
      <c r="AR255" s="142" t="s">
        <v>245</v>
      </c>
      <c r="AT255" s="142" t="s">
        <v>167</v>
      </c>
      <c r="AU255" s="142" t="s">
        <v>114</v>
      </c>
      <c r="AY255" s="15" t="s">
        <v>164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114</v>
      </c>
      <c r="BK255" s="143">
        <f>ROUND(I255*H255,2)</f>
        <v>0</v>
      </c>
      <c r="BL255" s="15" t="s">
        <v>245</v>
      </c>
      <c r="BM255" s="142" t="s">
        <v>683</v>
      </c>
    </row>
    <row r="256" spans="2:65" s="12" customFormat="1" ht="11.25">
      <c r="B256" s="144"/>
      <c r="D256" s="145" t="s">
        <v>174</v>
      </c>
      <c r="E256" s="146" t="s">
        <v>1</v>
      </c>
      <c r="F256" s="147" t="s">
        <v>684</v>
      </c>
      <c r="H256" s="148">
        <v>33.6</v>
      </c>
      <c r="I256" s="149"/>
      <c r="L256" s="144"/>
      <c r="M256" s="150"/>
      <c r="T256" s="151"/>
      <c r="AT256" s="146" t="s">
        <v>174</v>
      </c>
      <c r="AU256" s="146" t="s">
        <v>114</v>
      </c>
      <c r="AV256" s="12" t="s">
        <v>114</v>
      </c>
      <c r="AW256" s="12" t="s">
        <v>35</v>
      </c>
      <c r="AX256" s="12" t="s">
        <v>89</v>
      </c>
      <c r="AY256" s="146" t="s">
        <v>164</v>
      </c>
    </row>
    <row r="257" spans="2:65" s="1" customFormat="1" ht="16.5" customHeight="1">
      <c r="B257" s="30"/>
      <c r="C257" s="130" t="s">
        <v>371</v>
      </c>
      <c r="D257" s="131" t="s">
        <v>167</v>
      </c>
      <c r="E257" s="132" t="s">
        <v>685</v>
      </c>
      <c r="F257" s="133" t="s">
        <v>686</v>
      </c>
      <c r="G257" s="134" t="s">
        <v>276</v>
      </c>
      <c r="H257" s="135">
        <v>25.04</v>
      </c>
      <c r="I257" s="136"/>
      <c r="J257" s="137">
        <f>ROUND(I257*H257,2)</f>
        <v>0</v>
      </c>
      <c r="K257" s="133" t="s">
        <v>171</v>
      </c>
      <c r="L257" s="30"/>
      <c r="M257" s="138" t="s">
        <v>1</v>
      </c>
      <c r="N257" s="139" t="s">
        <v>47</v>
      </c>
      <c r="P257" s="140">
        <f>O257*H257</f>
        <v>0</v>
      </c>
      <c r="Q257" s="140">
        <v>5.9899999999999997E-3</v>
      </c>
      <c r="R257" s="140">
        <f>Q257*H257</f>
        <v>0.14998959999999997</v>
      </c>
      <c r="S257" s="140">
        <v>0</v>
      </c>
      <c r="T257" s="141">
        <f>S257*H257</f>
        <v>0</v>
      </c>
      <c r="AR257" s="142" t="s">
        <v>245</v>
      </c>
      <c r="AT257" s="142" t="s">
        <v>167</v>
      </c>
      <c r="AU257" s="142" t="s">
        <v>114</v>
      </c>
      <c r="AY257" s="15" t="s">
        <v>164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114</v>
      </c>
      <c r="BK257" s="143">
        <f>ROUND(I257*H257,2)</f>
        <v>0</v>
      </c>
      <c r="BL257" s="15" t="s">
        <v>245</v>
      </c>
      <c r="BM257" s="142" t="s">
        <v>687</v>
      </c>
    </row>
    <row r="258" spans="2:65" s="12" customFormat="1" ht="11.25">
      <c r="B258" s="144"/>
      <c r="D258" s="145" t="s">
        <v>174</v>
      </c>
      <c r="E258" s="146" t="s">
        <v>1</v>
      </c>
      <c r="F258" s="147" t="s">
        <v>688</v>
      </c>
      <c r="H258" s="148">
        <v>25.04</v>
      </c>
      <c r="I258" s="149"/>
      <c r="L258" s="144"/>
      <c r="M258" s="150"/>
      <c r="T258" s="151"/>
      <c r="AT258" s="146" t="s">
        <v>174</v>
      </c>
      <c r="AU258" s="146" t="s">
        <v>114</v>
      </c>
      <c r="AV258" s="12" t="s">
        <v>114</v>
      </c>
      <c r="AW258" s="12" t="s">
        <v>35</v>
      </c>
      <c r="AX258" s="12" t="s">
        <v>89</v>
      </c>
      <c r="AY258" s="146" t="s">
        <v>164</v>
      </c>
    </row>
    <row r="259" spans="2:65" s="1" customFormat="1" ht="16.5" customHeight="1">
      <c r="B259" s="30"/>
      <c r="C259" s="130" t="s">
        <v>376</v>
      </c>
      <c r="D259" s="131" t="s">
        <v>167</v>
      </c>
      <c r="E259" s="132" t="s">
        <v>689</v>
      </c>
      <c r="F259" s="133" t="s">
        <v>690</v>
      </c>
      <c r="G259" s="134" t="s">
        <v>276</v>
      </c>
      <c r="H259" s="135">
        <v>50</v>
      </c>
      <c r="I259" s="136"/>
      <c r="J259" s="137">
        <f>ROUND(I259*H259,2)</f>
        <v>0</v>
      </c>
      <c r="K259" s="133" t="s">
        <v>325</v>
      </c>
      <c r="L259" s="30"/>
      <c r="M259" s="138" t="s">
        <v>1</v>
      </c>
      <c r="N259" s="139" t="s">
        <v>47</v>
      </c>
      <c r="P259" s="140">
        <f>O259*H259</f>
        <v>0</v>
      </c>
      <c r="Q259" s="140">
        <v>2.8300000000000001E-3</v>
      </c>
      <c r="R259" s="140">
        <f>Q259*H259</f>
        <v>0.14150000000000001</v>
      </c>
      <c r="S259" s="140">
        <v>0</v>
      </c>
      <c r="T259" s="141">
        <f>S259*H259</f>
        <v>0</v>
      </c>
      <c r="AR259" s="142" t="s">
        <v>245</v>
      </c>
      <c r="AT259" s="142" t="s">
        <v>167</v>
      </c>
      <c r="AU259" s="142" t="s">
        <v>114</v>
      </c>
      <c r="AY259" s="15" t="s">
        <v>164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114</v>
      </c>
      <c r="BK259" s="143">
        <f>ROUND(I259*H259,2)</f>
        <v>0</v>
      </c>
      <c r="BL259" s="15" t="s">
        <v>245</v>
      </c>
      <c r="BM259" s="142" t="s">
        <v>691</v>
      </c>
    </row>
    <row r="260" spans="2:65" s="12" customFormat="1" ht="11.25">
      <c r="B260" s="144"/>
      <c r="D260" s="145" t="s">
        <v>174</v>
      </c>
      <c r="E260" s="146" t="s">
        <v>1</v>
      </c>
      <c r="F260" s="147" t="s">
        <v>425</v>
      </c>
      <c r="H260" s="148">
        <v>50</v>
      </c>
      <c r="I260" s="149"/>
      <c r="L260" s="144"/>
      <c r="M260" s="150"/>
      <c r="T260" s="151"/>
      <c r="AT260" s="146" t="s">
        <v>174</v>
      </c>
      <c r="AU260" s="146" t="s">
        <v>114</v>
      </c>
      <c r="AV260" s="12" t="s">
        <v>114</v>
      </c>
      <c r="AW260" s="12" t="s">
        <v>35</v>
      </c>
      <c r="AX260" s="12" t="s">
        <v>89</v>
      </c>
      <c r="AY260" s="146" t="s">
        <v>164</v>
      </c>
    </row>
    <row r="261" spans="2:65" s="1" customFormat="1" ht="16.5" customHeight="1">
      <c r="B261" s="30"/>
      <c r="C261" s="130" t="s">
        <v>382</v>
      </c>
      <c r="D261" s="131" t="s">
        <v>167</v>
      </c>
      <c r="E261" s="132" t="s">
        <v>692</v>
      </c>
      <c r="F261" s="133" t="s">
        <v>693</v>
      </c>
      <c r="G261" s="134" t="s">
        <v>347</v>
      </c>
      <c r="H261" s="135">
        <v>1</v>
      </c>
      <c r="I261" s="136"/>
      <c r="J261" s="137">
        <f>ROUND(I261*H261,2)</f>
        <v>0</v>
      </c>
      <c r="K261" s="133" t="s">
        <v>171</v>
      </c>
      <c r="L261" s="30"/>
      <c r="M261" s="138" t="s">
        <v>1</v>
      </c>
      <c r="N261" s="139" t="s">
        <v>47</v>
      </c>
      <c r="P261" s="140">
        <f>O261*H261</f>
        <v>0</v>
      </c>
      <c r="Q261" s="140">
        <v>1.0999999999999999E-2</v>
      </c>
      <c r="R261" s="140">
        <f>Q261*H261</f>
        <v>1.0999999999999999E-2</v>
      </c>
      <c r="S261" s="140">
        <v>0</v>
      </c>
      <c r="T261" s="141">
        <f>S261*H261</f>
        <v>0</v>
      </c>
      <c r="AR261" s="142" t="s">
        <v>245</v>
      </c>
      <c r="AT261" s="142" t="s">
        <v>167</v>
      </c>
      <c r="AU261" s="142" t="s">
        <v>114</v>
      </c>
      <c r="AY261" s="15" t="s">
        <v>164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114</v>
      </c>
      <c r="BK261" s="143">
        <f>ROUND(I261*H261,2)</f>
        <v>0</v>
      </c>
      <c r="BL261" s="15" t="s">
        <v>245</v>
      </c>
      <c r="BM261" s="142" t="s">
        <v>694</v>
      </c>
    </row>
    <row r="262" spans="2:65" s="12" customFormat="1" ht="11.25">
      <c r="B262" s="144"/>
      <c r="D262" s="145" t="s">
        <v>174</v>
      </c>
      <c r="E262" s="146" t="s">
        <v>1</v>
      </c>
      <c r="F262" s="147" t="s">
        <v>695</v>
      </c>
      <c r="H262" s="148">
        <v>1</v>
      </c>
      <c r="I262" s="149"/>
      <c r="L262" s="144"/>
      <c r="M262" s="150"/>
      <c r="T262" s="151"/>
      <c r="AT262" s="146" t="s">
        <v>174</v>
      </c>
      <c r="AU262" s="146" t="s">
        <v>114</v>
      </c>
      <c r="AV262" s="12" t="s">
        <v>114</v>
      </c>
      <c r="AW262" s="12" t="s">
        <v>35</v>
      </c>
      <c r="AX262" s="12" t="s">
        <v>89</v>
      </c>
      <c r="AY262" s="146" t="s">
        <v>164</v>
      </c>
    </row>
    <row r="263" spans="2:65" s="1" customFormat="1" ht="16.5" customHeight="1">
      <c r="B263" s="30"/>
      <c r="C263" s="130" t="s">
        <v>387</v>
      </c>
      <c r="D263" s="131" t="s">
        <v>167</v>
      </c>
      <c r="E263" s="132" t="s">
        <v>696</v>
      </c>
      <c r="F263" s="133" t="s">
        <v>697</v>
      </c>
      <c r="G263" s="134" t="s">
        <v>276</v>
      </c>
      <c r="H263" s="135">
        <v>4</v>
      </c>
      <c r="I263" s="136"/>
      <c r="J263" s="137">
        <f>ROUND(I263*H263,2)</f>
        <v>0</v>
      </c>
      <c r="K263" s="133" t="s">
        <v>171</v>
      </c>
      <c r="L263" s="30"/>
      <c r="M263" s="138" t="s">
        <v>1</v>
      </c>
      <c r="N263" s="139" t="s">
        <v>47</v>
      </c>
      <c r="P263" s="140">
        <f>O263*H263</f>
        <v>0</v>
      </c>
      <c r="Q263" s="140">
        <v>4.3600000000000002E-3</v>
      </c>
      <c r="R263" s="140">
        <f>Q263*H263</f>
        <v>1.7440000000000001E-2</v>
      </c>
      <c r="S263" s="140">
        <v>0</v>
      </c>
      <c r="T263" s="141">
        <f>S263*H263</f>
        <v>0</v>
      </c>
      <c r="AR263" s="142" t="s">
        <v>245</v>
      </c>
      <c r="AT263" s="142" t="s">
        <v>167</v>
      </c>
      <c r="AU263" s="142" t="s">
        <v>114</v>
      </c>
      <c r="AY263" s="15" t="s">
        <v>164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114</v>
      </c>
      <c r="BK263" s="143">
        <f>ROUND(I263*H263,2)</f>
        <v>0</v>
      </c>
      <c r="BL263" s="15" t="s">
        <v>245</v>
      </c>
      <c r="BM263" s="142" t="s">
        <v>698</v>
      </c>
    </row>
    <row r="264" spans="2:65" s="12" customFormat="1" ht="11.25">
      <c r="B264" s="144"/>
      <c r="D264" s="145" t="s">
        <v>174</v>
      </c>
      <c r="E264" s="146" t="s">
        <v>1</v>
      </c>
      <c r="F264" s="147" t="s">
        <v>699</v>
      </c>
      <c r="H264" s="148">
        <v>4</v>
      </c>
      <c r="I264" s="149"/>
      <c r="L264" s="144"/>
      <c r="M264" s="150"/>
      <c r="T264" s="151"/>
      <c r="AT264" s="146" t="s">
        <v>174</v>
      </c>
      <c r="AU264" s="146" t="s">
        <v>114</v>
      </c>
      <c r="AV264" s="12" t="s">
        <v>114</v>
      </c>
      <c r="AW264" s="12" t="s">
        <v>35</v>
      </c>
      <c r="AX264" s="12" t="s">
        <v>89</v>
      </c>
      <c r="AY264" s="146" t="s">
        <v>164</v>
      </c>
    </row>
    <row r="265" spans="2:65" s="1" customFormat="1" ht="21.75" customHeight="1">
      <c r="B265" s="30"/>
      <c r="C265" s="130" t="s">
        <v>394</v>
      </c>
      <c r="D265" s="131" t="s">
        <v>167</v>
      </c>
      <c r="E265" s="132" t="s">
        <v>700</v>
      </c>
      <c r="F265" s="133" t="s">
        <v>701</v>
      </c>
      <c r="G265" s="134" t="s">
        <v>347</v>
      </c>
      <c r="H265" s="135">
        <v>32</v>
      </c>
      <c r="I265" s="136"/>
      <c r="J265" s="137">
        <f>ROUND(I265*H265,2)</f>
        <v>0</v>
      </c>
      <c r="K265" s="133" t="s">
        <v>171</v>
      </c>
      <c r="L265" s="30"/>
      <c r="M265" s="138" t="s">
        <v>1</v>
      </c>
      <c r="N265" s="139" t="s">
        <v>47</v>
      </c>
      <c r="P265" s="140">
        <f>O265*H265</f>
        <v>0</v>
      </c>
      <c r="Q265" s="140">
        <v>2.9099999999999998E-3</v>
      </c>
      <c r="R265" s="140">
        <f>Q265*H265</f>
        <v>9.3119999999999994E-2</v>
      </c>
      <c r="S265" s="140">
        <v>0</v>
      </c>
      <c r="T265" s="141">
        <f>S265*H265</f>
        <v>0</v>
      </c>
      <c r="AR265" s="142" t="s">
        <v>245</v>
      </c>
      <c r="AT265" s="142" t="s">
        <v>167</v>
      </c>
      <c r="AU265" s="142" t="s">
        <v>114</v>
      </c>
      <c r="AY265" s="15" t="s">
        <v>164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114</v>
      </c>
      <c r="BK265" s="143">
        <f>ROUND(I265*H265,2)</f>
        <v>0</v>
      </c>
      <c r="BL265" s="15" t="s">
        <v>245</v>
      </c>
      <c r="BM265" s="142" t="s">
        <v>702</v>
      </c>
    </row>
    <row r="266" spans="2:65" s="12" customFormat="1" ht="11.25">
      <c r="B266" s="144"/>
      <c r="D266" s="145" t="s">
        <v>174</v>
      </c>
      <c r="E266" s="146" t="s">
        <v>1</v>
      </c>
      <c r="F266" s="147" t="s">
        <v>703</v>
      </c>
      <c r="H266" s="148">
        <v>32</v>
      </c>
      <c r="I266" s="149"/>
      <c r="L266" s="144"/>
      <c r="M266" s="150"/>
      <c r="T266" s="151"/>
      <c r="AT266" s="146" t="s">
        <v>174</v>
      </c>
      <c r="AU266" s="146" t="s">
        <v>114</v>
      </c>
      <c r="AV266" s="12" t="s">
        <v>114</v>
      </c>
      <c r="AW266" s="12" t="s">
        <v>35</v>
      </c>
      <c r="AX266" s="12" t="s">
        <v>89</v>
      </c>
      <c r="AY266" s="146" t="s">
        <v>164</v>
      </c>
    </row>
    <row r="267" spans="2:65" s="1" customFormat="1" ht="24.2" customHeight="1">
      <c r="B267" s="30"/>
      <c r="C267" s="130" t="s">
        <v>399</v>
      </c>
      <c r="D267" s="131" t="s">
        <v>167</v>
      </c>
      <c r="E267" s="132" t="s">
        <v>704</v>
      </c>
      <c r="F267" s="133" t="s">
        <v>705</v>
      </c>
      <c r="G267" s="134" t="s">
        <v>347</v>
      </c>
      <c r="H267" s="135">
        <v>2</v>
      </c>
      <c r="I267" s="136"/>
      <c r="J267" s="137">
        <f>ROUND(I267*H267,2)</f>
        <v>0</v>
      </c>
      <c r="K267" s="133" t="s">
        <v>171</v>
      </c>
      <c r="L267" s="30"/>
      <c r="M267" s="138" t="s">
        <v>1</v>
      </c>
      <c r="N267" s="139" t="s">
        <v>47</v>
      </c>
      <c r="P267" s="140">
        <f>O267*H267</f>
        <v>0</v>
      </c>
      <c r="Q267" s="140">
        <v>4.4999999999999999E-4</v>
      </c>
      <c r="R267" s="140">
        <f>Q267*H267</f>
        <v>8.9999999999999998E-4</v>
      </c>
      <c r="S267" s="140">
        <v>0</v>
      </c>
      <c r="T267" s="141">
        <f>S267*H267</f>
        <v>0</v>
      </c>
      <c r="AR267" s="142" t="s">
        <v>245</v>
      </c>
      <c r="AT267" s="142" t="s">
        <v>167</v>
      </c>
      <c r="AU267" s="142" t="s">
        <v>114</v>
      </c>
      <c r="AY267" s="15" t="s">
        <v>164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5" t="s">
        <v>114</v>
      </c>
      <c r="BK267" s="143">
        <f>ROUND(I267*H267,2)</f>
        <v>0</v>
      </c>
      <c r="BL267" s="15" t="s">
        <v>245</v>
      </c>
      <c r="BM267" s="142" t="s">
        <v>706</v>
      </c>
    </row>
    <row r="268" spans="2:65" s="12" customFormat="1" ht="11.25">
      <c r="B268" s="144"/>
      <c r="D268" s="145" t="s">
        <v>174</v>
      </c>
      <c r="E268" s="146" t="s">
        <v>1</v>
      </c>
      <c r="F268" s="147" t="s">
        <v>707</v>
      </c>
      <c r="H268" s="148">
        <v>2</v>
      </c>
      <c r="I268" s="149"/>
      <c r="L268" s="144"/>
      <c r="M268" s="150"/>
      <c r="T268" s="151"/>
      <c r="AT268" s="146" t="s">
        <v>174</v>
      </c>
      <c r="AU268" s="146" t="s">
        <v>114</v>
      </c>
      <c r="AV268" s="12" t="s">
        <v>114</v>
      </c>
      <c r="AW268" s="12" t="s">
        <v>35</v>
      </c>
      <c r="AX268" s="12" t="s">
        <v>89</v>
      </c>
      <c r="AY268" s="146" t="s">
        <v>164</v>
      </c>
    </row>
    <row r="269" spans="2:65" s="1" customFormat="1" ht="16.5" customHeight="1">
      <c r="B269" s="30"/>
      <c r="C269" s="130" t="s">
        <v>404</v>
      </c>
      <c r="D269" s="131" t="s">
        <v>167</v>
      </c>
      <c r="E269" s="132" t="s">
        <v>708</v>
      </c>
      <c r="F269" s="133" t="s">
        <v>709</v>
      </c>
      <c r="G269" s="134" t="s">
        <v>347</v>
      </c>
      <c r="H269" s="135">
        <v>2</v>
      </c>
      <c r="I269" s="136"/>
      <c r="J269" s="137">
        <f>ROUND(I269*H269,2)</f>
        <v>0</v>
      </c>
      <c r="K269" s="133" t="s">
        <v>325</v>
      </c>
      <c r="L269" s="30"/>
      <c r="M269" s="138" t="s">
        <v>1</v>
      </c>
      <c r="N269" s="139" t="s">
        <v>47</v>
      </c>
      <c r="P269" s="140">
        <f>O269*H269</f>
        <v>0</v>
      </c>
      <c r="Q269" s="140">
        <v>1.4E-3</v>
      </c>
      <c r="R269" s="140">
        <f>Q269*H269</f>
        <v>2.8E-3</v>
      </c>
      <c r="S269" s="140">
        <v>0</v>
      </c>
      <c r="T269" s="141">
        <f>S269*H269</f>
        <v>0</v>
      </c>
      <c r="AR269" s="142" t="s">
        <v>245</v>
      </c>
      <c r="AT269" s="142" t="s">
        <v>167</v>
      </c>
      <c r="AU269" s="142" t="s">
        <v>114</v>
      </c>
      <c r="AY269" s="15" t="s">
        <v>164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114</v>
      </c>
      <c r="BK269" s="143">
        <f>ROUND(I269*H269,2)</f>
        <v>0</v>
      </c>
      <c r="BL269" s="15" t="s">
        <v>245</v>
      </c>
      <c r="BM269" s="142" t="s">
        <v>710</v>
      </c>
    </row>
    <row r="270" spans="2:65" s="12" customFormat="1" ht="11.25">
      <c r="B270" s="144"/>
      <c r="D270" s="145" t="s">
        <v>174</v>
      </c>
      <c r="E270" s="146" t="s">
        <v>1</v>
      </c>
      <c r="F270" s="147" t="s">
        <v>711</v>
      </c>
      <c r="H270" s="148">
        <v>2</v>
      </c>
      <c r="I270" s="149"/>
      <c r="L270" s="144"/>
      <c r="M270" s="150"/>
      <c r="T270" s="151"/>
      <c r="AT270" s="146" t="s">
        <v>174</v>
      </c>
      <c r="AU270" s="146" t="s">
        <v>114</v>
      </c>
      <c r="AV270" s="12" t="s">
        <v>114</v>
      </c>
      <c r="AW270" s="12" t="s">
        <v>35</v>
      </c>
      <c r="AX270" s="12" t="s">
        <v>89</v>
      </c>
      <c r="AY270" s="146" t="s">
        <v>164</v>
      </c>
    </row>
    <row r="271" spans="2:65" s="1" customFormat="1" ht="16.5" customHeight="1">
      <c r="B271" s="30"/>
      <c r="C271" s="130" t="s">
        <v>411</v>
      </c>
      <c r="D271" s="131" t="s">
        <v>167</v>
      </c>
      <c r="E271" s="132" t="s">
        <v>712</v>
      </c>
      <c r="F271" s="133" t="s">
        <v>713</v>
      </c>
      <c r="G271" s="134" t="s">
        <v>276</v>
      </c>
      <c r="H271" s="135">
        <v>25.04</v>
      </c>
      <c r="I271" s="136"/>
      <c r="J271" s="137">
        <f>ROUND(I271*H271,2)</f>
        <v>0</v>
      </c>
      <c r="K271" s="133" t="s">
        <v>171</v>
      </c>
      <c r="L271" s="30"/>
      <c r="M271" s="138" t="s">
        <v>1</v>
      </c>
      <c r="N271" s="139" t="s">
        <v>47</v>
      </c>
      <c r="P271" s="140">
        <f>O271*H271</f>
        <v>0</v>
      </c>
      <c r="Q271" s="140">
        <v>3.5999999999999999E-3</v>
      </c>
      <c r="R271" s="140">
        <f>Q271*H271</f>
        <v>9.0143999999999988E-2</v>
      </c>
      <c r="S271" s="140">
        <v>0</v>
      </c>
      <c r="T271" s="141">
        <f>S271*H271</f>
        <v>0</v>
      </c>
      <c r="AR271" s="142" t="s">
        <v>245</v>
      </c>
      <c r="AT271" s="142" t="s">
        <v>167</v>
      </c>
      <c r="AU271" s="142" t="s">
        <v>114</v>
      </c>
      <c r="AY271" s="15" t="s">
        <v>164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114</v>
      </c>
      <c r="BK271" s="143">
        <f>ROUND(I271*H271,2)</f>
        <v>0</v>
      </c>
      <c r="BL271" s="15" t="s">
        <v>245</v>
      </c>
      <c r="BM271" s="142" t="s">
        <v>714</v>
      </c>
    </row>
    <row r="272" spans="2:65" s="12" customFormat="1" ht="11.25">
      <c r="B272" s="144"/>
      <c r="D272" s="145" t="s">
        <v>174</v>
      </c>
      <c r="E272" s="146" t="s">
        <v>1</v>
      </c>
      <c r="F272" s="147" t="s">
        <v>715</v>
      </c>
      <c r="H272" s="148">
        <v>25.04</v>
      </c>
      <c r="I272" s="149"/>
      <c r="L272" s="144"/>
      <c r="M272" s="150"/>
      <c r="T272" s="151"/>
      <c r="AT272" s="146" t="s">
        <v>174</v>
      </c>
      <c r="AU272" s="146" t="s">
        <v>114</v>
      </c>
      <c r="AV272" s="12" t="s">
        <v>114</v>
      </c>
      <c r="AW272" s="12" t="s">
        <v>35</v>
      </c>
      <c r="AX272" s="12" t="s">
        <v>89</v>
      </c>
      <c r="AY272" s="146" t="s">
        <v>164</v>
      </c>
    </row>
    <row r="273" spans="2:65" s="1" customFormat="1" ht="16.5" customHeight="1">
      <c r="B273" s="30"/>
      <c r="C273" s="130" t="s">
        <v>416</v>
      </c>
      <c r="D273" s="131" t="s">
        <v>167</v>
      </c>
      <c r="E273" s="132" t="s">
        <v>716</v>
      </c>
      <c r="F273" s="133" t="s">
        <v>717</v>
      </c>
      <c r="G273" s="134" t="s">
        <v>347</v>
      </c>
      <c r="H273" s="135">
        <v>25.04</v>
      </c>
      <c r="I273" s="136"/>
      <c r="J273" s="137">
        <f>ROUND(I273*H273,2)</f>
        <v>0</v>
      </c>
      <c r="K273" s="133" t="s">
        <v>171</v>
      </c>
      <c r="L273" s="30"/>
      <c r="M273" s="138" t="s">
        <v>1</v>
      </c>
      <c r="N273" s="139" t="s">
        <v>47</v>
      </c>
      <c r="P273" s="140">
        <f>O273*H273</f>
        <v>0</v>
      </c>
      <c r="Q273" s="140">
        <v>4.4000000000000002E-4</v>
      </c>
      <c r="R273" s="140">
        <f>Q273*H273</f>
        <v>1.1017600000000001E-2</v>
      </c>
      <c r="S273" s="140">
        <v>0</v>
      </c>
      <c r="T273" s="141">
        <f>S273*H273</f>
        <v>0</v>
      </c>
      <c r="AR273" s="142" t="s">
        <v>245</v>
      </c>
      <c r="AT273" s="142" t="s">
        <v>167</v>
      </c>
      <c r="AU273" s="142" t="s">
        <v>114</v>
      </c>
      <c r="AY273" s="15" t="s">
        <v>164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5" t="s">
        <v>114</v>
      </c>
      <c r="BK273" s="143">
        <f>ROUND(I273*H273,2)</f>
        <v>0</v>
      </c>
      <c r="BL273" s="15" t="s">
        <v>245</v>
      </c>
      <c r="BM273" s="142" t="s">
        <v>718</v>
      </c>
    </row>
    <row r="274" spans="2:65" s="12" customFormat="1" ht="11.25">
      <c r="B274" s="144"/>
      <c r="D274" s="145" t="s">
        <v>174</v>
      </c>
      <c r="E274" s="146" t="s">
        <v>1</v>
      </c>
      <c r="F274" s="147" t="s">
        <v>719</v>
      </c>
      <c r="H274" s="148">
        <v>25.04</v>
      </c>
      <c r="I274" s="149"/>
      <c r="L274" s="144"/>
      <c r="M274" s="150"/>
      <c r="T274" s="151"/>
      <c r="AT274" s="146" t="s">
        <v>174</v>
      </c>
      <c r="AU274" s="146" t="s">
        <v>114</v>
      </c>
      <c r="AV274" s="12" t="s">
        <v>114</v>
      </c>
      <c r="AW274" s="12" t="s">
        <v>35</v>
      </c>
      <c r="AX274" s="12" t="s">
        <v>89</v>
      </c>
      <c r="AY274" s="146" t="s">
        <v>164</v>
      </c>
    </row>
    <row r="275" spans="2:65" s="1" customFormat="1" ht="16.5" customHeight="1">
      <c r="B275" s="30"/>
      <c r="C275" s="130" t="s">
        <v>421</v>
      </c>
      <c r="D275" s="131" t="s">
        <v>167</v>
      </c>
      <c r="E275" s="132" t="s">
        <v>720</v>
      </c>
      <c r="F275" s="133" t="s">
        <v>721</v>
      </c>
      <c r="G275" s="134" t="s">
        <v>276</v>
      </c>
      <c r="H275" s="135">
        <v>20</v>
      </c>
      <c r="I275" s="136"/>
      <c r="J275" s="137">
        <f>ROUND(I275*H275,2)</f>
        <v>0</v>
      </c>
      <c r="K275" s="133" t="s">
        <v>171</v>
      </c>
      <c r="L275" s="30"/>
      <c r="M275" s="138" t="s">
        <v>1</v>
      </c>
      <c r="N275" s="139" t="s">
        <v>47</v>
      </c>
      <c r="P275" s="140">
        <f>O275*H275</f>
        <v>0</v>
      </c>
      <c r="Q275" s="140">
        <v>1.1100000000000001E-3</v>
      </c>
      <c r="R275" s="140">
        <f>Q275*H275</f>
        <v>2.2200000000000001E-2</v>
      </c>
      <c r="S275" s="140">
        <v>0</v>
      </c>
      <c r="T275" s="141">
        <f>S275*H275</f>
        <v>0</v>
      </c>
      <c r="AR275" s="142" t="s">
        <v>245</v>
      </c>
      <c r="AT275" s="142" t="s">
        <v>167</v>
      </c>
      <c r="AU275" s="142" t="s">
        <v>114</v>
      </c>
      <c r="AY275" s="15" t="s">
        <v>164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114</v>
      </c>
      <c r="BK275" s="143">
        <f>ROUND(I275*H275,2)</f>
        <v>0</v>
      </c>
      <c r="BL275" s="15" t="s">
        <v>245</v>
      </c>
      <c r="BM275" s="142" t="s">
        <v>722</v>
      </c>
    </row>
    <row r="276" spans="2:65" s="12" customFormat="1" ht="11.25">
      <c r="B276" s="144"/>
      <c r="D276" s="145" t="s">
        <v>174</v>
      </c>
      <c r="E276" s="146" t="s">
        <v>1</v>
      </c>
      <c r="F276" s="147" t="s">
        <v>723</v>
      </c>
      <c r="H276" s="148">
        <v>20</v>
      </c>
      <c r="I276" s="149"/>
      <c r="L276" s="144"/>
      <c r="M276" s="150"/>
      <c r="T276" s="151"/>
      <c r="AT276" s="146" t="s">
        <v>174</v>
      </c>
      <c r="AU276" s="146" t="s">
        <v>114</v>
      </c>
      <c r="AV276" s="12" t="s">
        <v>114</v>
      </c>
      <c r="AW276" s="12" t="s">
        <v>35</v>
      </c>
      <c r="AX276" s="12" t="s">
        <v>89</v>
      </c>
      <c r="AY276" s="146" t="s">
        <v>164</v>
      </c>
    </row>
    <row r="277" spans="2:65" s="1" customFormat="1" ht="21.75" customHeight="1">
      <c r="B277" s="30"/>
      <c r="C277" s="130" t="s">
        <v>425</v>
      </c>
      <c r="D277" s="131" t="s">
        <v>167</v>
      </c>
      <c r="E277" s="132" t="s">
        <v>724</v>
      </c>
      <c r="F277" s="133" t="s">
        <v>725</v>
      </c>
      <c r="G277" s="134" t="s">
        <v>170</v>
      </c>
      <c r="H277" s="135">
        <v>231.423</v>
      </c>
      <c r="I277" s="136"/>
      <c r="J277" s="137">
        <f>ROUND(I277*H277,2)</f>
        <v>0</v>
      </c>
      <c r="K277" s="133" t="s">
        <v>171</v>
      </c>
      <c r="L277" s="30"/>
      <c r="M277" s="138" t="s">
        <v>1</v>
      </c>
      <c r="N277" s="139" t="s">
        <v>47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245</v>
      </c>
      <c r="AT277" s="142" t="s">
        <v>167</v>
      </c>
      <c r="AU277" s="142" t="s">
        <v>114</v>
      </c>
      <c r="AY277" s="15" t="s">
        <v>164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114</v>
      </c>
      <c r="BK277" s="143">
        <f>ROUND(I277*H277,2)</f>
        <v>0</v>
      </c>
      <c r="BL277" s="15" t="s">
        <v>245</v>
      </c>
      <c r="BM277" s="142" t="s">
        <v>726</v>
      </c>
    </row>
    <row r="278" spans="2:65" s="12" customFormat="1" ht="11.25">
      <c r="B278" s="144"/>
      <c r="D278" s="145" t="s">
        <v>174</v>
      </c>
      <c r="E278" s="146" t="s">
        <v>1</v>
      </c>
      <c r="F278" s="147" t="s">
        <v>727</v>
      </c>
      <c r="H278" s="148">
        <v>231.423</v>
      </c>
      <c r="I278" s="149"/>
      <c r="L278" s="144"/>
      <c r="M278" s="150"/>
      <c r="T278" s="151"/>
      <c r="AT278" s="146" t="s">
        <v>174</v>
      </c>
      <c r="AU278" s="146" t="s">
        <v>114</v>
      </c>
      <c r="AV278" s="12" t="s">
        <v>114</v>
      </c>
      <c r="AW278" s="12" t="s">
        <v>35</v>
      </c>
      <c r="AX278" s="12" t="s">
        <v>89</v>
      </c>
      <c r="AY278" s="146" t="s">
        <v>164</v>
      </c>
    </row>
    <row r="279" spans="2:65" s="1" customFormat="1" ht="24.2" customHeight="1">
      <c r="B279" s="30"/>
      <c r="C279" s="162" t="s">
        <v>429</v>
      </c>
      <c r="D279" s="163" t="s">
        <v>536</v>
      </c>
      <c r="E279" s="164" t="s">
        <v>728</v>
      </c>
      <c r="F279" s="165" t="s">
        <v>729</v>
      </c>
      <c r="G279" s="166" t="s">
        <v>170</v>
      </c>
      <c r="H279" s="167">
        <v>277.70800000000003</v>
      </c>
      <c r="I279" s="168"/>
      <c r="J279" s="169">
        <f>ROUND(I279*H279,2)</f>
        <v>0</v>
      </c>
      <c r="K279" s="165" t="s">
        <v>171</v>
      </c>
      <c r="L279" s="170"/>
      <c r="M279" s="171" t="s">
        <v>1</v>
      </c>
      <c r="N279" s="172" t="s">
        <v>47</v>
      </c>
      <c r="P279" s="140">
        <f>O279*H279</f>
        <v>0</v>
      </c>
      <c r="Q279" s="140">
        <v>1.4999999999999999E-4</v>
      </c>
      <c r="R279" s="140">
        <f>Q279*H279</f>
        <v>4.1656199999999997E-2</v>
      </c>
      <c r="S279" s="140">
        <v>0</v>
      </c>
      <c r="T279" s="141">
        <f>S279*H279</f>
        <v>0</v>
      </c>
      <c r="AR279" s="142" t="s">
        <v>331</v>
      </c>
      <c r="AT279" s="142" t="s">
        <v>536</v>
      </c>
      <c r="AU279" s="142" t="s">
        <v>114</v>
      </c>
      <c r="AY279" s="15" t="s">
        <v>164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114</v>
      </c>
      <c r="BK279" s="143">
        <f>ROUND(I279*H279,2)</f>
        <v>0</v>
      </c>
      <c r="BL279" s="15" t="s">
        <v>245</v>
      </c>
      <c r="BM279" s="142" t="s">
        <v>730</v>
      </c>
    </row>
    <row r="280" spans="2:65" s="12" customFormat="1" ht="11.25">
      <c r="B280" s="144"/>
      <c r="D280" s="145" t="s">
        <v>174</v>
      </c>
      <c r="E280" s="146" t="s">
        <v>1</v>
      </c>
      <c r="F280" s="147" t="s">
        <v>731</v>
      </c>
      <c r="H280" s="148">
        <v>277.70800000000003</v>
      </c>
      <c r="I280" s="149"/>
      <c r="L280" s="144"/>
      <c r="M280" s="150"/>
      <c r="T280" s="151"/>
      <c r="AT280" s="146" t="s">
        <v>174</v>
      </c>
      <c r="AU280" s="146" t="s">
        <v>114</v>
      </c>
      <c r="AV280" s="12" t="s">
        <v>114</v>
      </c>
      <c r="AW280" s="12" t="s">
        <v>35</v>
      </c>
      <c r="AX280" s="12" t="s">
        <v>89</v>
      </c>
      <c r="AY280" s="146" t="s">
        <v>164</v>
      </c>
    </row>
    <row r="281" spans="2:65" s="1" customFormat="1" ht="16.5" customHeight="1">
      <c r="B281" s="30"/>
      <c r="C281" s="130" t="s">
        <v>434</v>
      </c>
      <c r="D281" s="131" t="s">
        <v>167</v>
      </c>
      <c r="E281" s="132" t="s">
        <v>732</v>
      </c>
      <c r="F281" s="133" t="s">
        <v>733</v>
      </c>
      <c r="G281" s="134" t="s">
        <v>347</v>
      </c>
      <c r="H281" s="135">
        <v>2</v>
      </c>
      <c r="I281" s="136"/>
      <c r="J281" s="137">
        <f>ROUND(I281*H281,2)</f>
        <v>0</v>
      </c>
      <c r="K281" s="133" t="s">
        <v>171</v>
      </c>
      <c r="L281" s="30"/>
      <c r="M281" s="138" t="s">
        <v>1</v>
      </c>
      <c r="N281" s="139" t="s">
        <v>47</v>
      </c>
      <c r="P281" s="140">
        <f>O281*H281</f>
        <v>0</v>
      </c>
      <c r="Q281" s="140">
        <v>1.0000000000000001E-5</v>
      </c>
      <c r="R281" s="140">
        <f>Q281*H281</f>
        <v>2.0000000000000002E-5</v>
      </c>
      <c r="S281" s="140">
        <v>0</v>
      </c>
      <c r="T281" s="141">
        <f>S281*H281</f>
        <v>0</v>
      </c>
      <c r="AR281" s="142" t="s">
        <v>245</v>
      </c>
      <c r="AT281" s="142" t="s">
        <v>167</v>
      </c>
      <c r="AU281" s="142" t="s">
        <v>114</v>
      </c>
      <c r="AY281" s="15" t="s">
        <v>164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114</v>
      </c>
      <c r="BK281" s="143">
        <f>ROUND(I281*H281,2)</f>
        <v>0</v>
      </c>
      <c r="BL281" s="15" t="s">
        <v>245</v>
      </c>
      <c r="BM281" s="142" t="s">
        <v>734</v>
      </c>
    </row>
    <row r="282" spans="2:65" s="12" customFormat="1" ht="11.25">
      <c r="B282" s="144"/>
      <c r="D282" s="145" t="s">
        <v>174</v>
      </c>
      <c r="E282" s="146" t="s">
        <v>1</v>
      </c>
      <c r="F282" s="147" t="s">
        <v>707</v>
      </c>
      <c r="H282" s="148">
        <v>2</v>
      </c>
      <c r="I282" s="149"/>
      <c r="L282" s="144"/>
      <c r="M282" s="150"/>
      <c r="T282" s="151"/>
      <c r="AT282" s="146" t="s">
        <v>174</v>
      </c>
      <c r="AU282" s="146" t="s">
        <v>114</v>
      </c>
      <c r="AV282" s="12" t="s">
        <v>114</v>
      </c>
      <c r="AW282" s="12" t="s">
        <v>35</v>
      </c>
      <c r="AX282" s="12" t="s">
        <v>89</v>
      </c>
      <c r="AY282" s="146" t="s">
        <v>164</v>
      </c>
    </row>
    <row r="283" spans="2:65" s="1" customFormat="1" ht="24.2" customHeight="1">
      <c r="B283" s="30"/>
      <c r="C283" s="162" t="s">
        <v>439</v>
      </c>
      <c r="D283" s="163" t="s">
        <v>536</v>
      </c>
      <c r="E283" s="164" t="s">
        <v>728</v>
      </c>
      <c r="F283" s="165" t="s">
        <v>729</v>
      </c>
      <c r="G283" s="166" t="s">
        <v>170</v>
      </c>
      <c r="H283" s="167">
        <v>2</v>
      </c>
      <c r="I283" s="168"/>
      <c r="J283" s="169">
        <f>ROUND(I283*H283,2)</f>
        <v>0</v>
      </c>
      <c r="K283" s="165" t="s">
        <v>171</v>
      </c>
      <c r="L283" s="170"/>
      <c r="M283" s="171" t="s">
        <v>1</v>
      </c>
      <c r="N283" s="172" t="s">
        <v>47</v>
      </c>
      <c r="P283" s="140">
        <f>O283*H283</f>
        <v>0</v>
      </c>
      <c r="Q283" s="140">
        <v>1.4999999999999999E-4</v>
      </c>
      <c r="R283" s="140">
        <f>Q283*H283</f>
        <v>2.9999999999999997E-4</v>
      </c>
      <c r="S283" s="140">
        <v>0</v>
      </c>
      <c r="T283" s="141">
        <f>S283*H283</f>
        <v>0</v>
      </c>
      <c r="AR283" s="142" t="s">
        <v>331</v>
      </c>
      <c r="AT283" s="142" t="s">
        <v>536</v>
      </c>
      <c r="AU283" s="142" t="s">
        <v>114</v>
      </c>
      <c r="AY283" s="15" t="s">
        <v>164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114</v>
      </c>
      <c r="BK283" s="143">
        <f>ROUND(I283*H283,2)</f>
        <v>0</v>
      </c>
      <c r="BL283" s="15" t="s">
        <v>245</v>
      </c>
      <c r="BM283" s="142" t="s">
        <v>735</v>
      </c>
    </row>
    <row r="284" spans="2:65" s="12" customFormat="1" ht="11.25">
      <c r="B284" s="144"/>
      <c r="D284" s="145" t="s">
        <v>174</v>
      </c>
      <c r="E284" s="146" t="s">
        <v>1</v>
      </c>
      <c r="F284" s="147" t="s">
        <v>707</v>
      </c>
      <c r="H284" s="148">
        <v>2</v>
      </c>
      <c r="I284" s="149"/>
      <c r="L284" s="144"/>
      <c r="M284" s="150"/>
      <c r="T284" s="151"/>
      <c r="AT284" s="146" t="s">
        <v>174</v>
      </c>
      <c r="AU284" s="146" t="s">
        <v>114</v>
      </c>
      <c r="AV284" s="12" t="s">
        <v>114</v>
      </c>
      <c r="AW284" s="12" t="s">
        <v>35</v>
      </c>
      <c r="AX284" s="12" t="s">
        <v>89</v>
      </c>
      <c r="AY284" s="146" t="s">
        <v>164</v>
      </c>
    </row>
    <row r="285" spans="2:65" s="1" customFormat="1" ht="16.5" customHeight="1">
      <c r="B285" s="30"/>
      <c r="C285" s="130" t="s">
        <v>443</v>
      </c>
      <c r="D285" s="131" t="s">
        <v>167</v>
      </c>
      <c r="E285" s="132" t="s">
        <v>736</v>
      </c>
      <c r="F285" s="133" t="s">
        <v>737</v>
      </c>
      <c r="G285" s="134" t="s">
        <v>276</v>
      </c>
      <c r="H285" s="135">
        <v>12.52</v>
      </c>
      <c r="I285" s="136"/>
      <c r="J285" s="137">
        <f>ROUND(I285*H285,2)</f>
        <v>0</v>
      </c>
      <c r="K285" s="133" t="s">
        <v>171</v>
      </c>
      <c r="L285" s="30"/>
      <c r="M285" s="138" t="s">
        <v>1</v>
      </c>
      <c r="N285" s="139" t="s">
        <v>47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245</v>
      </c>
      <c r="AT285" s="142" t="s">
        <v>167</v>
      </c>
      <c r="AU285" s="142" t="s">
        <v>114</v>
      </c>
      <c r="AY285" s="15" t="s">
        <v>164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114</v>
      </c>
      <c r="BK285" s="143">
        <f>ROUND(I285*H285,2)</f>
        <v>0</v>
      </c>
      <c r="BL285" s="15" t="s">
        <v>245</v>
      </c>
      <c r="BM285" s="142" t="s">
        <v>738</v>
      </c>
    </row>
    <row r="286" spans="2:65" s="12" customFormat="1" ht="11.25">
      <c r="B286" s="144"/>
      <c r="D286" s="145" t="s">
        <v>174</v>
      </c>
      <c r="E286" s="146" t="s">
        <v>1</v>
      </c>
      <c r="F286" s="147" t="s">
        <v>680</v>
      </c>
      <c r="H286" s="148">
        <v>12.52</v>
      </c>
      <c r="I286" s="149"/>
      <c r="L286" s="144"/>
      <c r="M286" s="150"/>
      <c r="T286" s="151"/>
      <c r="AT286" s="146" t="s">
        <v>174</v>
      </c>
      <c r="AU286" s="146" t="s">
        <v>114</v>
      </c>
      <c r="AV286" s="12" t="s">
        <v>114</v>
      </c>
      <c r="AW286" s="12" t="s">
        <v>35</v>
      </c>
      <c r="AX286" s="12" t="s">
        <v>89</v>
      </c>
      <c r="AY286" s="146" t="s">
        <v>164</v>
      </c>
    </row>
    <row r="287" spans="2:65" s="1" customFormat="1" ht="24.2" customHeight="1">
      <c r="B287" s="30"/>
      <c r="C287" s="162" t="s">
        <v>447</v>
      </c>
      <c r="D287" s="163" t="s">
        <v>536</v>
      </c>
      <c r="E287" s="164" t="s">
        <v>728</v>
      </c>
      <c r="F287" s="165" t="s">
        <v>729</v>
      </c>
      <c r="G287" s="166" t="s">
        <v>170</v>
      </c>
      <c r="H287" s="167">
        <v>22.536000000000001</v>
      </c>
      <c r="I287" s="168"/>
      <c r="J287" s="169">
        <f>ROUND(I287*H287,2)</f>
        <v>0</v>
      </c>
      <c r="K287" s="165" t="s">
        <v>171</v>
      </c>
      <c r="L287" s="170"/>
      <c r="M287" s="171" t="s">
        <v>1</v>
      </c>
      <c r="N287" s="172" t="s">
        <v>47</v>
      </c>
      <c r="P287" s="140">
        <f>O287*H287</f>
        <v>0</v>
      </c>
      <c r="Q287" s="140">
        <v>1.4999999999999999E-4</v>
      </c>
      <c r="R287" s="140">
        <f>Q287*H287</f>
        <v>3.3804E-3</v>
      </c>
      <c r="S287" s="140">
        <v>0</v>
      </c>
      <c r="T287" s="141">
        <f>S287*H287</f>
        <v>0</v>
      </c>
      <c r="AR287" s="142" t="s">
        <v>331</v>
      </c>
      <c r="AT287" s="142" t="s">
        <v>536</v>
      </c>
      <c r="AU287" s="142" t="s">
        <v>114</v>
      </c>
      <c r="AY287" s="15" t="s">
        <v>164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114</v>
      </c>
      <c r="BK287" s="143">
        <f>ROUND(I287*H287,2)</f>
        <v>0</v>
      </c>
      <c r="BL287" s="15" t="s">
        <v>245</v>
      </c>
      <c r="BM287" s="142" t="s">
        <v>739</v>
      </c>
    </row>
    <row r="288" spans="2:65" s="12" customFormat="1" ht="11.25">
      <c r="B288" s="144"/>
      <c r="D288" s="145" t="s">
        <v>174</v>
      </c>
      <c r="E288" s="146" t="s">
        <v>1</v>
      </c>
      <c r="F288" s="147" t="s">
        <v>740</v>
      </c>
      <c r="H288" s="148">
        <v>22.536000000000001</v>
      </c>
      <c r="I288" s="149"/>
      <c r="L288" s="144"/>
      <c r="M288" s="150"/>
      <c r="T288" s="151"/>
      <c r="AT288" s="146" t="s">
        <v>174</v>
      </c>
      <c r="AU288" s="146" t="s">
        <v>114</v>
      </c>
      <c r="AV288" s="12" t="s">
        <v>114</v>
      </c>
      <c r="AW288" s="12" t="s">
        <v>35</v>
      </c>
      <c r="AX288" s="12" t="s">
        <v>89</v>
      </c>
      <c r="AY288" s="146" t="s">
        <v>164</v>
      </c>
    </row>
    <row r="289" spans="2:65" s="1" customFormat="1" ht="16.5" customHeight="1">
      <c r="B289" s="30"/>
      <c r="C289" s="130" t="s">
        <v>454</v>
      </c>
      <c r="D289" s="131" t="s">
        <v>167</v>
      </c>
      <c r="E289" s="132" t="s">
        <v>741</v>
      </c>
      <c r="F289" s="133" t="s">
        <v>742</v>
      </c>
      <c r="G289" s="134" t="s">
        <v>347</v>
      </c>
      <c r="H289" s="135">
        <v>10</v>
      </c>
      <c r="I289" s="136"/>
      <c r="J289" s="137">
        <f>ROUND(I289*H289,2)</f>
        <v>0</v>
      </c>
      <c r="K289" s="133" t="s">
        <v>325</v>
      </c>
      <c r="L289" s="30"/>
      <c r="M289" s="138" t="s">
        <v>1</v>
      </c>
      <c r="N289" s="139" t="s">
        <v>47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245</v>
      </c>
      <c r="AT289" s="142" t="s">
        <v>167</v>
      </c>
      <c r="AU289" s="142" t="s">
        <v>114</v>
      </c>
      <c r="AY289" s="15" t="s">
        <v>164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5" t="s">
        <v>114</v>
      </c>
      <c r="BK289" s="143">
        <f>ROUND(I289*H289,2)</f>
        <v>0</v>
      </c>
      <c r="BL289" s="15" t="s">
        <v>245</v>
      </c>
      <c r="BM289" s="142" t="s">
        <v>743</v>
      </c>
    </row>
    <row r="290" spans="2:65" s="12" customFormat="1" ht="11.25">
      <c r="B290" s="144"/>
      <c r="D290" s="145" t="s">
        <v>174</v>
      </c>
      <c r="E290" s="146" t="s">
        <v>1</v>
      </c>
      <c r="F290" s="147" t="s">
        <v>212</v>
      </c>
      <c r="H290" s="148">
        <v>10</v>
      </c>
      <c r="I290" s="149"/>
      <c r="L290" s="144"/>
      <c r="M290" s="150"/>
      <c r="T290" s="151"/>
      <c r="AT290" s="146" t="s">
        <v>174</v>
      </c>
      <c r="AU290" s="146" t="s">
        <v>114</v>
      </c>
      <c r="AV290" s="12" t="s">
        <v>114</v>
      </c>
      <c r="AW290" s="12" t="s">
        <v>35</v>
      </c>
      <c r="AX290" s="12" t="s">
        <v>89</v>
      </c>
      <c r="AY290" s="146" t="s">
        <v>164</v>
      </c>
    </row>
    <row r="291" spans="2:65" s="1" customFormat="1" ht="21.75" customHeight="1">
      <c r="B291" s="30"/>
      <c r="C291" s="162" t="s">
        <v>460</v>
      </c>
      <c r="D291" s="163" t="s">
        <v>536</v>
      </c>
      <c r="E291" s="164" t="s">
        <v>744</v>
      </c>
      <c r="F291" s="165" t="s">
        <v>745</v>
      </c>
      <c r="G291" s="166" t="s">
        <v>746</v>
      </c>
      <c r="H291" s="167">
        <v>10</v>
      </c>
      <c r="I291" s="168"/>
      <c r="J291" s="169">
        <f>ROUND(I291*H291,2)</f>
        <v>0</v>
      </c>
      <c r="K291" s="165" t="s">
        <v>325</v>
      </c>
      <c r="L291" s="170"/>
      <c r="M291" s="171" t="s">
        <v>1</v>
      </c>
      <c r="N291" s="172" t="s">
        <v>47</v>
      </c>
      <c r="P291" s="140">
        <f>O291*H291</f>
        <v>0</v>
      </c>
      <c r="Q291" s="140">
        <v>0.01</v>
      </c>
      <c r="R291" s="140">
        <f>Q291*H291</f>
        <v>0.1</v>
      </c>
      <c r="S291" s="140">
        <v>0</v>
      </c>
      <c r="T291" s="141">
        <f>S291*H291</f>
        <v>0</v>
      </c>
      <c r="AR291" s="142" t="s">
        <v>331</v>
      </c>
      <c r="AT291" s="142" t="s">
        <v>536</v>
      </c>
      <c r="AU291" s="142" t="s">
        <v>114</v>
      </c>
      <c r="AY291" s="15" t="s">
        <v>164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114</v>
      </c>
      <c r="BK291" s="143">
        <f>ROUND(I291*H291,2)</f>
        <v>0</v>
      </c>
      <c r="BL291" s="15" t="s">
        <v>245</v>
      </c>
      <c r="BM291" s="142" t="s">
        <v>747</v>
      </c>
    </row>
    <row r="292" spans="2:65" s="12" customFormat="1" ht="11.25">
      <c r="B292" s="144"/>
      <c r="D292" s="145" t="s">
        <v>174</v>
      </c>
      <c r="E292" s="146" t="s">
        <v>1</v>
      </c>
      <c r="F292" s="147" t="s">
        <v>212</v>
      </c>
      <c r="H292" s="148">
        <v>10</v>
      </c>
      <c r="I292" s="149"/>
      <c r="L292" s="144"/>
      <c r="M292" s="150"/>
      <c r="T292" s="151"/>
      <c r="AT292" s="146" t="s">
        <v>174</v>
      </c>
      <c r="AU292" s="146" t="s">
        <v>114</v>
      </c>
      <c r="AV292" s="12" t="s">
        <v>114</v>
      </c>
      <c r="AW292" s="12" t="s">
        <v>35</v>
      </c>
      <c r="AX292" s="12" t="s">
        <v>89</v>
      </c>
      <c r="AY292" s="146" t="s">
        <v>164</v>
      </c>
    </row>
    <row r="293" spans="2:65" s="1" customFormat="1" ht="16.5" customHeight="1">
      <c r="B293" s="30"/>
      <c r="C293" s="130" t="s">
        <v>465</v>
      </c>
      <c r="D293" s="131" t="s">
        <v>167</v>
      </c>
      <c r="E293" s="132" t="s">
        <v>748</v>
      </c>
      <c r="F293" s="133" t="s">
        <v>749</v>
      </c>
      <c r="G293" s="134" t="s">
        <v>276</v>
      </c>
      <c r="H293" s="135">
        <v>25.04</v>
      </c>
      <c r="I293" s="136"/>
      <c r="J293" s="137">
        <f>ROUND(I293*H293,2)</f>
        <v>0</v>
      </c>
      <c r="K293" s="133" t="s">
        <v>1</v>
      </c>
      <c r="L293" s="30"/>
      <c r="M293" s="138" t="s">
        <v>1</v>
      </c>
      <c r="N293" s="139" t="s">
        <v>47</v>
      </c>
      <c r="P293" s="140">
        <f>O293*H293</f>
        <v>0</v>
      </c>
      <c r="Q293" s="140">
        <v>3.6000000000000002E-4</v>
      </c>
      <c r="R293" s="140">
        <f>Q293*H293</f>
        <v>9.0144000000000005E-3</v>
      </c>
      <c r="S293" s="140">
        <v>0</v>
      </c>
      <c r="T293" s="141">
        <f>S293*H293</f>
        <v>0</v>
      </c>
      <c r="AR293" s="142" t="s">
        <v>245</v>
      </c>
      <c r="AT293" s="142" t="s">
        <v>167</v>
      </c>
      <c r="AU293" s="142" t="s">
        <v>114</v>
      </c>
      <c r="AY293" s="15" t="s">
        <v>164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114</v>
      </c>
      <c r="BK293" s="143">
        <f>ROUND(I293*H293,2)</f>
        <v>0</v>
      </c>
      <c r="BL293" s="15" t="s">
        <v>245</v>
      </c>
      <c r="BM293" s="142" t="s">
        <v>750</v>
      </c>
    </row>
    <row r="294" spans="2:65" s="12" customFormat="1" ht="11.25">
      <c r="B294" s="144"/>
      <c r="D294" s="145" t="s">
        <v>174</v>
      </c>
      <c r="E294" s="146" t="s">
        <v>1</v>
      </c>
      <c r="F294" s="147" t="s">
        <v>751</v>
      </c>
      <c r="H294" s="148">
        <v>25.04</v>
      </c>
      <c r="I294" s="149"/>
      <c r="L294" s="144"/>
      <c r="M294" s="150"/>
      <c r="T294" s="151"/>
      <c r="AT294" s="146" t="s">
        <v>174</v>
      </c>
      <c r="AU294" s="146" t="s">
        <v>114</v>
      </c>
      <c r="AV294" s="12" t="s">
        <v>114</v>
      </c>
      <c r="AW294" s="12" t="s">
        <v>35</v>
      </c>
      <c r="AX294" s="12" t="s">
        <v>89</v>
      </c>
      <c r="AY294" s="146" t="s">
        <v>164</v>
      </c>
    </row>
    <row r="295" spans="2:65" s="1" customFormat="1" ht="16.5" customHeight="1">
      <c r="B295" s="30"/>
      <c r="C295" s="130" t="s">
        <v>469</v>
      </c>
      <c r="D295" s="131" t="s">
        <v>167</v>
      </c>
      <c r="E295" s="132" t="s">
        <v>752</v>
      </c>
      <c r="F295" s="133" t="s">
        <v>753</v>
      </c>
      <c r="G295" s="134" t="s">
        <v>347</v>
      </c>
      <c r="H295" s="135">
        <v>3</v>
      </c>
      <c r="I295" s="136"/>
      <c r="J295" s="137">
        <f>ROUND(I295*H295,2)</f>
        <v>0</v>
      </c>
      <c r="K295" s="133" t="s">
        <v>325</v>
      </c>
      <c r="L295" s="30"/>
      <c r="M295" s="138" t="s">
        <v>1</v>
      </c>
      <c r="N295" s="139" t="s">
        <v>47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245</v>
      </c>
      <c r="AT295" s="142" t="s">
        <v>167</v>
      </c>
      <c r="AU295" s="142" t="s">
        <v>114</v>
      </c>
      <c r="AY295" s="15" t="s">
        <v>164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114</v>
      </c>
      <c r="BK295" s="143">
        <f>ROUND(I295*H295,2)</f>
        <v>0</v>
      </c>
      <c r="BL295" s="15" t="s">
        <v>245</v>
      </c>
      <c r="BM295" s="142" t="s">
        <v>754</v>
      </c>
    </row>
    <row r="296" spans="2:65" s="12" customFormat="1" ht="11.25">
      <c r="B296" s="144"/>
      <c r="D296" s="145" t="s">
        <v>174</v>
      </c>
      <c r="E296" s="146" t="s">
        <v>1</v>
      </c>
      <c r="F296" s="147" t="s">
        <v>755</v>
      </c>
      <c r="H296" s="148">
        <v>3</v>
      </c>
      <c r="I296" s="149"/>
      <c r="L296" s="144"/>
      <c r="M296" s="150"/>
      <c r="T296" s="151"/>
      <c r="AT296" s="146" t="s">
        <v>174</v>
      </c>
      <c r="AU296" s="146" t="s">
        <v>114</v>
      </c>
      <c r="AV296" s="12" t="s">
        <v>114</v>
      </c>
      <c r="AW296" s="12" t="s">
        <v>35</v>
      </c>
      <c r="AX296" s="12" t="s">
        <v>89</v>
      </c>
      <c r="AY296" s="146" t="s">
        <v>164</v>
      </c>
    </row>
    <row r="297" spans="2:65" s="1" customFormat="1" ht="16.5" customHeight="1">
      <c r="B297" s="30"/>
      <c r="C297" s="162" t="s">
        <v>474</v>
      </c>
      <c r="D297" s="163" t="s">
        <v>536</v>
      </c>
      <c r="E297" s="164" t="s">
        <v>756</v>
      </c>
      <c r="F297" s="165" t="s">
        <v>757</v>
      </c>
      <c r="G297" s="166" t="s">
        <v>746</v>
      </c>
      <c r="H297" s="167">
        <v>3</v>
      </c>
      <c r="I297" s="168"/>
      <c r="J297" s="169">
        <f>ROUND(I297*H297,2)</f>
        <v>0</v>
      </c>
      <c r="K297" s="165" t="s">
        <v>171</v>
      </c>
      <c r="L297" s="170"/>
      <c r="M297" s="171" t="s">
        <v>1</v>
      </c>
      <c r="N297" s="172" t="s">
        <v>47</v>
      </c>
      <c r="P297" s="140">
        <f>O297*H297</f>
        <v>0</v>
      </c>
      <c r="Q297" s="140">
        <v>2.5999999999999999E-3</v>
      </c>
      <c r="R297" s="140">
        <f>Q297*H297</f>
        <v>7.7999999999999996E-3</v>
      </c>
      <c r="S297" s="140">
        <v>0</v>
      </c>
      <c r="T297" s="141">
        <f>S297*H297</f>
        <v>0</v>
      </c>
      <c r="AR297" s="142" t="s">
        <v>331</v>
      </c>
      <c r="AT297" s="142" t="s">
        <v>536</v>
      </c>
      <c r="AU297" s="142" t="s">
        <v>114</v>
      </c>
      <c r="AY297" s="15" t="s">
        <v>164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114</v>
      </c>
      <c r="BK297" s="143">
        <f>ROUND(I297*H297,2)</f>
        <v>0</v>
      </c>
      <c r="BL297" s="15" t="s">
        <v>245</v>
      </c>
      <c r="BM297" s="142" t="s">
        <v>758</v>
      </c>
    </row>
    <row r="298" spans="2:65" s="12" customFormat="1" ht="11.25">
      <c r="B298" s="144"/>
      <c r="D298" s="145" t="s">
        <v>174</v>
      </c>
      <c r="E298" s="146" t="s">
        <v>1</v>
      </c>
      <c r="F298" s="147" t="s">
        <v>755</v>
      </c>
      <c r="H298" s="148">
        <v>3</v>
      </c>
      <c r="I298" s="149"/>
      <c r="L298" s="144"/>
      <c r="M298" s="150"/>
      <c r="T298" s="151"/>
      <c r="AT298" s="146" t="s">
        <v>174</v>
      </c>
      <c r="AU298" s="146" t="s">
        <v>114</v>
      </c>
      <c r="AV298" s="12" t="s">
        <v>114</v>
      </c>
      <c r="AW298" s="12" t="s">
        <v>35</v>
      </c>
      <c r="AX298" s="12" t="s">
        <v>89</v>
      </c>
      <c r="AY298" s="146" t="s">
        <v>164</v>
      </c>
    </row>
    <row r="299" spans="2:65" s="1" customFormat="1" ht="16.5" customHeight="1">
      <c r="B299" s="30"/>
      <c r="C299" s="130" t="s">
        <v>479</v>
      </c>
      <c r="D299" s="131" t="s">
        <v>167</v>
      </c>
      <c r="E299" s="132" t="s">
        <v>759</v>
      </c>
      <c r="F299" s="133" t="s">
        <v>760</v>
      </c>
      <c r="G299" s="134" t="s">
        <v>276</v>
      </c>
      <c r="H299" s="135">
        <v>25.04</v>
      </c>
      <c r="I299" s="136"/>
      <c r="J299" s="137">
        <f>ROUND(I299*H299,2)</f>
        <v>0</v>
      </c>
      <c r="K299" s="133" t="s">
        <v>171</v>
      </c>
      <c r="L299" s="30"/>
      <c r="M299" s="138" t="s">
        <v>1</v>
      </c>
      <c r="N299" s="139" t="s">
        <v>47</v>
      </c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AR299" s="142" t="s">
        <v>245</v>
      </c>
      <c r="AT299" s="142" t="s">
        <v>167</v>
      </c>
      <c r="AU299" s="142" t="s">
        <v>114</v>
      </c>
      <c r="AY299" s="15" t="s">
        <v>164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5" t="s">
        <v>114</v>
      </c>
      <c r="BK299" s="143">
        <f>ROUND(I299*H299,2)</f>
        <v>0</v>
      </c>
      <c r="BL299" s="15" t="s">
        <v>245</v>
      </c>
      <c r="BM299" s="142" t="s">
        <v>761</v>
      </c>
    </row>
    <row r="300" spans="2:65" s="12" customFormat="1" ht="11.25">
      <c r="B300" s="144"/>
      <c r="D300" s="145" t="s">
        <v>174</v>
      </c>
      <c r="E300" s="146" t="s">
        <v>1</v>
      </c>
      <c r="F300" s="147" t="s">
        <v>715</v>
      </c>
      <c r="H300" s="148">
        <v>25.04</v>
      </c>
      <c r="I300" s="149"/>
      <c r="L300" s="144"/>
      <c r="M300" s="150"/>
      <c r="T300" s="151"/>
      <c r="AT300" s="146" t="s">
        <v>174</v>
      </c>
      <c r="AU300" s="146" t="s">
        <v>114</v>
      </c>
      <c r="AV300" s="12" t="s">
        <v>114</v>
      </c>
      <c r="AW300" s="12" t="s">
        <v>35</v>
      </c>
      <c r="AX300" s="12" t="s">
        <v>89</v>
      </c>
      <c r="AY300" s="146" t="s">
        <v>164</v>
      </c>
    </row>
    <row r="301" spans="2:65" s="1" customFormat="1" ht="24.2" customHeight="1">
      <c r="B301" s="30"/>
      <c r="C301" s="162" t="s">
        <v>484</v>
      </c>
      <c r="D301" s="163" t="s">
        <v>536</v>
      </c>
      <c r="E301" s="164" t="s">
        <v>728</v>
      </c>
      <c r="F301" s="165" t="s">
        <v>729</v>
      </c>
      <c r="G301" s="166" t="s">
        <v>170</v>
      </c>
      <c r="H301" s="167">
        <v>45.072000000000003</v>
      </c>
      <c r="I301" s="168"/>
      <c r="J301" s="169">
        <f>ROUND(I301*H301,2)</f>
        <v>0</v>
      </c>
      <c r="K301" s="165" t="s">
        <v>171</v>
      </c>
      <c r="L301" s="170"/>
      <c r="M301" s="171" t="s">
        <v>1</v>
      </c>
      <c r="N301" s="172" t="s">
        <v>47</v>
      </c>
      <c r="P301" s="140">
        <f>O301*H301</f>
        <v>0</v>
      </c>
      <c r="Q301" s="140">
        <v>1.4999999999999999E-4</v>
      </c>
      <c r="R301" s="140">
        <f>Q301*H301</f>
        <v>6.7608E-3</v>
      </c>
      <c r="S301" s="140">
        <v>0</v>
      </c>
      <c r="T301" s="141">
        <f>S301*H301</f>
        <v>0</v>
      </c>
      <c r="AR301" s="142" t="s">
        <v>331</v>
      </c>
      <c r="AT301" s="142" t="s">
        <v>536</v>
      </c>
      <c r="AU301" s="142" t="s">
        <v>114</v>
      </c>
      <c r="AY301" s="15" t="s">
        <v>164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114</v>
      </c>
      <c r="BK301" s="143">
        <f>ROUND(I301*H301,2)</f>
        <v>0</v>
      </c>
      <c r="BL301" s="15" t="s">
        <v>245</v>
      </c>
      <c r="BM301" s="142" t="s">
        <v>762</v>
      </c>
    </row>
    <row r="302" spans="2:65" s="12" customFormat="1" ht="11.25">
      <c r="B302" s="144"/>
      <c r="D302" s="145" t="s">
        <v>174</v>
      </c>
      <c r="E302" s="146" t="s">
        <v>1</v>
      </c>
      <c r="F302" s="147" t="s">
        <v>763</v>
      </c>
      <c r="H302" s="148">
        <v>45.072000000000003</v>
      </c>
      <c r="I302" s="149"/>
      <c r="L302" s="144"/>
      <c r="M302" s="150"/>
      <c r="T302" s="151"/>
      <c r="AT302" s="146" t="s">
        <v>174</v>
      </c>
      <c r="AU302" s="146" t="s">
        <v>114</v>
      </c>
      <c r="AV302" s="12" t="s">
        <v>114</v>
      </c>
      <c r="AW302" s="12" t="s">
        <v>35</v>
      </c>
      <c r="AX302" s="12" t="s">
        <v>89</v>
      </c>
      <c r="AY302" s="146" t="s">
        <v>164</v>
      </c>
    </row>
    <row r="303" spans="2:65" s="1" customFormat="1" ht="16.5" customHeight="1">
      <c r="B303" s="30"/>
      <c r="C303" s="130" t="s">
        <v>491</v>
      </c>
      <c r="D303" s="131" t="s">
        <v>167</v>
      </c>
      <c r="E303" s="132" t="s">
        <v>764</v>
      </c>
      <c r="F303" s="133" t="s">
        <v>765</v>
      </c>
      <c r="G303" s="134" t="s">
        <v>271</v>
      </c>
      <c r="H303" s="135">
        <v>2.7</v>
      </c>
      <c r="I303" s="136"/>
      <c r="J303" s="137">
        <f>ROUND(I303*H303,2)</f>
        <v>0</v>
      </c>
      <c r="K303" s="133" t="s">
        <v>171</v>
      </c>
      <c r="L303" s="30"/>
      <c r="M303" s="138" t="s">
        <v>1</v>
      </c>
      <c r="N303" s="139" t="s">
        <v>47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245</v>
      </c>
      <c r="AT303" s="142" t="s">
        <v>167</v>
      </c>
      <c r="AU303" s="142" t="s">
        <v>114</v>
      </c>
      <c r="AY303" s="15" t="s">
        <v>164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5" t="s">
        <v>114</v>
      </c>
      <c r="BK303" s="143">
        <f>ROUND(I303*H303,2)</f>
        <v>0</v>
      </c>
      <c r="BL303" s="15" t="s">
        <v>245</v>
      </c>
      <c r="BM303" s="142" t="s">
        <v>766</v>
      </c>
    </row>
    <row r="304" spans="2:65" s="12" customFormat="1" ht="11.25">
      <c r="B304" s="144"/>
      <c r="D304" s="145" t="s">
        <v>174</v>
      </c>
      <c r="E304" s="146" t="s">
        <v>1</v>
      </c>
      <c r="F304" s="147" t="s">
        <v>767</v>
      </c>
      <c r="H304" s="148">
        <v>2.7</v>
      </c>
      <c r="I304" s="149"/>
      <c r="L304" s="144"/>
      <c r="M304" s="159"/>
      <c r="N304" s="160"/>
      <c r="O304" s="160"/>
      <c r="P304" s="160"/>
      <c r="Q304" s="160"/>
      <c r="R304" s="160"/>
      <c r="S304" s="160"/>
      <c r="T304" s="161"/>
      <c r="AT304" s="146" t="s">
        <v>174</v>
      </c>
      <c r="AU304" s="146" t="s">
        <v>114</v>
      </c>
      <c r="AV304" s="12" t="s">
        <v>114</v>
      </c>
      <c r="AW304" s="12" t="s">
        <v>35</v>
      </c>
      <c r="AX304" s="12" t="s">
        <v>89</v>
      </c>
      <c r="AY304" s="146" t="s">
        <v>164</v>
      </c>
    </row>
    <row r="305" spans="2:12" s="1" customFormat="1" ht="6.95" customHeight="1">
      <c r="B305" s="42"/>
      <c r="C305" s="43"/>
      <c r="D305" s="43"/>
      <c r="E305" s="43"/>
      <c r="F305" s="43"/>
      <c r="G305" s="43"/>
      <c r="H305" s="43"/>
      <c r="I305" s="43"/>
      <c r="J305" s="43"/>
      <c r="K305" s="43"/>
      <c r="L305" s="30"/>
    </row>
  </sheetData>
  <sheetProtection algorithmName="SHA-512" hashValue="Db/ek4TNUVQX1edxeWcQrcWgSaK3s6gNyCXD08mJKBz1lS+bDTRD7eylbu4//EKE860wd/s4vDNJF/4yBeWRrg==" saltValue="Zqub7GrrOtl4h8b6FN/GnG1zeo2nGeqmVyDmnHNHRoCfdYg7y63i9Jzc7/7ekW+AX0m9lHAHvkCzwx9prgTMdw==" spinCount="100000" sheet="1" objects="1" scenarios="1" formatColumns="0" formatRows="0" autoFilter="0"/>
  <autoFilter ref="C123:K304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5" manualBreakCount="5">
    <brk id="147" min="2" max="10" man="1"/>
    <brk id="182" min="2" max="10" man="1"/>
    <brk id="224" min="2" max="10" man="1"/>
    <brk id="260" min="2" max="10" man="1"/>
    <brk id="292" min="2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M310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96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768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ROUND(J125,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ROUND((SUM(BE125:BE309)),  2)</f>
        <v>0</v>
      </c>
      <c r="I33" s="90">
        <v>0.21</v>
      </c>
      <c r="J33" s="89">
        <f>ROUND(((SUM(BE125:BE309))*I33),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ROUND((SUM(BF125:BF309)),  2)</f>
        <v>0</v>
      </c>
      <c r="I34" s="90">
        <v>0.12</v>
      </c>
      <c r="J34" s="89">
        <f>ROUND(((SUM(BF125:BF309))*I34),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ROUND((SUM(BG125:BG309)),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ROUND((SUM(BH125:BH309)),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ROUND((SUM(BI125:BI309)),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04 - PODLAHY-POVRCHY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J125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>
      <c r="B98" s="106"/>
      <c r="D98" s="107" t="s">
        <v>526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8" customFormat="1" ht="24.95" customHeight="1">
      <c r="B99" s="102"/>
      <c r="D99" s="103" t="s">
        <v>132</v>
      </c>
      <c r="E99" s="104"/>
      <c r="F99" s="104"/>
      <c r="G99" s="104"/>
      <c r="H99" s="104"/>
      <c r="I99" s="104"/>
      <c r="J99" s="105">
        <f>J151</f>
        <v>0</v>
      </c>
      <c r="L99" s="102"/>
    </row>
    <row r="100" spans="2:12" s="9" customFormat="1" ht="19.899999999999999" customHeight="1">
      <c r="B100" s="106"/>
      <c r="D100" s="107" t="s">
        <v>134</v>
      </c>
      <c r="E100" s="108"/>
      <c r="F100" s="108"/>
      <c r="G100" s="108"/>
      <c r="H100" s="108"/>
      <c r="I100" s="108"/>
      <c r="J100" s="109">
        <f>J152</f>
        <v>0</v>
      </c>
      <c r="L100" s="106"/>
    </row>
    <row r="101" spans="2:12" s="9" customFormat="1" ht="19.899999999999999" customHeight="1">
      <c r="B101" s="106"/>
      <c r="D101" s="107" t="s">
        <v>139</v>
      </c>
      <c r="E101" s="108"/>
      <c r="F101" s="108"/>
      <c r="G101" s="108"/>
      <c r="H101" s="108"/>
      <c r="I101" s="108"/>
      <c r="J101" s="109">
        <f>J165</f>
        <v>0</v>
      </c>
      <c r="L101" s="106"/>
    </row>
    <row r="102" spans="2:12" s="9" customFormat="1" ht="19.899999999999999" customHeight="1">
      <c r="B102" s="106"/>
      <c r="D102" s="107" t="s">
        <v>143</v>
      </c>
      <c r="E102" s="108"/>
      <c r="F102" s="108"/>
      <c r="G102" s="108"/>
      <c r="H102" s="108"/>
      <c r="I102" s="108"/>
      <c r="J102" s="109">
        <f>J168</f>
        <v>0</v>
      </c>
      <c r="L102" s="106"/>
    </row>
    <row r="103" spans="2:12" s="9" customFormat="1" ht="19.899999999999999" customHeight="1">
      <c r="B103" s="106"/>
      <c r="D103" s="107" t="s">
        <v>144</v>
      </c>
      <c r="E103" s="108"/>
      <c r="F103" s="108"/>
      <c r="G103" s="108"/>
      <c r="H103" s="108"/>
      <c r="I103" s="108"/>
      <c r="J103" s="109">
        <f>J213</f>
        <v>0</v>
      </c>
      <c r="L103" s="106"/>
    </row>
    <row r="104" spans="2:12" s="9" customFormat="1" ht="19.899999999999999" customHeight="1">
      <c r="B104" s="106"/>
      <c r="D104" s="107" t="s">
        <v>146</v>
      </c>
      <c r="E104" s="108"/>
      <c r="F104" s="108"/>
      <c r="G104" s="108"/>
      <c r="H104" s="108"/>
      <c r="I104" s="108"/>
      <c r="J104" s="109">
        <f>J234</f>
        <v>0</v>
      </c>
      <c r="L104" s="106"/>
    </row>
    <row r="105" spans="2:12" s="9" customFormat="1" ht="19.899999999999999" customHeight="1">
      <c r="B105" s="106"/>
      <c r="D105" s="107" t="s">
        <v>147</v>
      </c>
      <c r="E105" s="108"/>
      <c r="F105" s="108"/>
      <c r="G105" s="108"/>
      <c r="H105" s="108"/>
      <c r="I105" s="108"/>
      <c r="J105" s="109">
        <f>J259</f>
        <v>0</v>
      </c>
      <c r="L105" s="106"/>
    </row>
    <row r="106" spans="2:12" s="1" customFormat="1" ht="21.75" customHeight="1">
      <c r="B106" s="30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149</v>
      </c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16</v>
      </c>
      <c r="L114" s="30"/>
    </row>
    <row r="115" spans="2:65" s="1" customFormat="1" ht="16.5" customHeight="1">
      <c r="B115" s="30"/>
      <c r="E115" s="217" t="str">
        <f>E7</f>
        <v>CERMNA-462</v>
      </c>
      <c r="F115" s="218"/>
      <c r="G115" s="218"/>
      <c r="H115" s="218"/>
      <c r="L115" s="30"/>
    </row>
    <row r="116" spans="2:65" s="1" customFormat="1" ht="12" customHeight="1">
      <c r="B116" s="30"/>
      <c r="C116" s="25" t="s">
        <v>122</v>
      </c>
      <c r="L116" s="30"/>
    </row>
    <row r="117" spans="2:65" s="1" customFormat="1" ht="16.5" customHeight="1">
      <c r="B117" s="30"/>
      <c r="E117" s="183" t="str">
        <f>E9</f>
        <v>04 - PODLAHY-POVRCHY</v>
      </c>
      <c r="F117" s="219"/>
      <c r="G117" s="219"/>
      <c r="H117" s="219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21</v>
      </c>
      <c r="F119" s="23" t="str">
        <f>F12</f>
        <v>Dolní Čermná</v>
      </c>
      <c r="I119" s="25" t="s">
        <v>23</v>
      </c>
      <c r="J119" s="50" t="str">
        <f>IF(J12="","",J12)</f>
        <v>27. 3. 2025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25</v>
      </c>
      <c r="F121" s="23" t="str">
        <f>E15</f>
        <v>Dětský domov Dolní Čermná</v>
      </c>
      <c r="I121" s="25" t="s">
        <v>32</v>
      </c>
      <c r="J121" s="28" t="str">
        <f>E21</f>
        <v>vs-studio s.r.o.</v>
      </c>
      <c r="L121" s="30"/>
    </row>
    <row r="122" spans="2:65" s="1" customFormat="1" ht="15.2" customHeight="1">
      <c r="B122" s="30"/>
      <c r="C122" s="25" t="s">
        <v>30</v>
      </c>
      <c r="F122" s="23" t="str">
        <f>IF(E18="","",E18)</f>
        <v>Vyplň údaj</v>
      </c>
      <c r="I122" s="25" t="s">
        <v>36</v>
      </c>
      <c r="J122" s="28" t="str">
        <f>E24</f>
        <v>Jaroslav Klíma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10"/>
      <c r="C124" s="111" t="s">
        <v>150</v>
      </c>
      <c r="D124" s="112" t="s">
        <v>66</v>
      </c>
      <c r="E124" s="112" t="s">
        <v>62</v>
      </c>
      <c r="F124" s="112" t="s">
        <v>63</v>
      </c>
      <c r="G124" s="112" t="s">
        <v>151</v>
      </c>
      <c r="H124" s="112" t="s">
        <v>152</v>
      </c>
      <c r="I124" s="112" t="s">
        <v>153</v>
      </c>
      <c r="J124" s="112" t="s">
        <v>126</v>
      </c>
      <c r="K124" s="113" t="s">
        <v>154</v>
      </c>
      <c r="L124" s="110"/>
      <c r="M124" s="57" t="s">
        <v>1</v>
      </c>
      <c r="N124" s="58" t="s">
        <v>45</v>
      </c>
      <c r="O124" s="58" t="s">
        <v>155</v>
      </c>
      <c r="P124" s="58" t="s">
        <v>156</v>
      </c>
      <c r="Q124" s="58" t="s">
        <v>157</v>
      </c>
      <c r="R124" s="58" t="s">
        <v>158</v>
      </c>
      <c r="S124" s="58" t="s">
        <v>159</v>
      </c>
      <c r="T124" s="59" t="s">
        <v>160</v>
      </c>
    </row>
    <row r="125" spans="2:65" s="1" customFormat="1" ht="22.9" customHeight="1">
      <c r="B125" s="30"/>
      <c r="C125" s="62" t="s">
        <v>161</v>
      </c>
      <c r="J125" s="114">
        <f>BK125</f>
        <v>0</v>
      </c>
      <c r="L125" s="30"/>
      <c r="M125" s="60"/>
      <c r="N125" s="51"/>
      <c r="O125" s="51"/>
      <c r="P125" s="115">
        <f>P126+P151</f>
        <v>0</v>
      </c>
      <c r="Q125" s="51"/>
      <c r="R125" s="115">
        <f>R126+R151</f>
        <v>27.362133420000003</v>
      </c>
      <c r="S125" s="51"/>
      <c r="T125" s="116">
        <f>T126+T151</f>
        <v>1.0696020000000001E-2</v>
      </c>
      <c r="AT125" s="15" t="s">
        <v>80</v>
      </c>
      <c r="AU125" s="15" t="s">
        <v>128</v>
      </c>
      <c r="BK125" s="117">
        <f>BK126+BK151</f>
        <v>0</v>
      </c>
    </row>
    <row r="126" spans="2:65" s="11" customFormat="1" ht="25.9" customHeight="1">
      <c r="B126" s="118"/>
      <c r="D126" s="119" t="s">
        <v>80</v>
      </c>
      <c r="E126" s="120" t="s">
        <v>162</v>
      </c>
      <c r="F126" s="120" t="s">
        <v>163</v>
      </c>
      <c r="I126" s="121"/>
      <c r="J126" s="122">
        <f>BK126</f>
        <v>0</v>
      </c>
      <c r="L126" s="118"/>
      <c r="M126" s="123"/>
      <c r="P126" s="124">
        <f>P127</f>
        <v>0</v>
      </c>
      <c r="R126" s="124">
        <f>R127</f>
        <v>21.081886480000001</v>
      </c>
      <c r="T126" s="125">
        <f>T127</f>
        <v>0</v>
      </c>
      <c r="AR126" s="119" t="s">
        <v>89</v>
      </c>
      <c r="AT126" s="126" t="s">
        <v>80</v>
      </c>
      <c r="AU126" s="126" t="s">
        <v>81</v>
      </c>
      <c r="AY126" s="119" t="s">
        <v>164</v>
      </c>
      <c r="BK126" s="127">
        <f>BK127</f>
        <v>0</v>
      </c>
    </row>
    <row r="127" spans="2:65" s="11" customFormat="1" ht="22.9" customHeight="1">
      <c r="B127" s="118"/>
      <c r="D127" s="119" t="s">
        <v>80</v>
      </c>
      <c r="E127" s="128" t="s">
        <v>192</v>
      </c>
      <c r="F127" s="128" t="s">
        <v>549</v>
      </c>
      <c r="I127" s="121"/>
      <c r="J127" s="129">
        <f>BK127</f>
        <v>0</v>
      </c>
      <c r="L127" s="118"/>
      <c r="M127" s="123"/>
      <c r="P127" s="124">
        <f>SUM(P128:P150)</f>
        <v>0</v>
      </c>
      <c r="R127" s="124">
        <f>SUM(R128:R150)</f>
        <v>21.081886480000001</v>
      </c>
      <c r="T127" s="125">
        <f>SUM(T128:T150)</f>
        <v>0</v>
      </c>
      <c r="AR127" s="119" t="s">
        <v>89</v>
      </c>
      <c r="AT127" s="126" t="s">
        <v>80</v>
      </c>
      <c r="AU127" s="126" t="s">
        <v>89</v>
      </c>
      <c r="AY127" s="119" t="s">
        <v>164</v>
      </c>
      <c r="BK127" s="127">
        <f>SUM(BK128:BK150)</f>
        <v>0</v>
      </c>
    </row>
    <row r="128" spans="2:65" s="1" customFormat="1" ht="16.5" customHeight="1">
      <c r="B128" s="30"/>
      <c r="C128" s="130" t="s">
        <v>89</v>
      </c>
      <c r="D128" s="131" t="s">
        <v>167</v>
      </c>
      <c r="E128" s="132" t="s">
        <v>769</v>
      </c>
      <c r="F128" s="133" t="s">
        <v>770</v>
      </c>
      <c r="G128" s="134" t="s">
        <v>170</v>
      </c>
      <c r="H128" s="135">
        <v>5.28</v>
      </c>
      <c r="I128" s="136"/>
      <c r="J128" s="137">
        <f>ROUND(I128*H128,2)</f>
        <v>0</v>
      </c>
      <c r="K128" s="133" t="s">
        <v>171</v>
      </c>
      <c r="L128" s="30"/>
      <c r="M128" s="138" t="s">
        <v>1</v>
      </c>
      <c r="N128" s="139" t="s">
        <v>47</v>
      </c>
      <c r="P128" s="140">
        <f>O128*H128</f>
        <v>0</v>
      </c>
      <c r="Q128" s="140">
        <v>1.575E-2</v>
      </c>
      <c r="R128" s="140">
        <f>Q128*H128</f>
        <v>8.3159999999999998E-2</v>
      </c>
      <c r="S128" s="140">
        <v>0</v>
      </c>
      <c r="T128" s="141">
        <f>S128*H128</f>
        <v>0</v>
      </c>
      <c r="AR128" s="142" t="s">
        <v>172</v>
      </c>
      <c r="AT128" s="142" t="s">
        <v>167</v>
      </c>
      <c r="AU128" s="142" t="s">
        <v>114</v>
      </c>
      <c r="AY128" s="15" t="s">
        <v>164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114</v>
      </c>
      <c r="BK128" s="143">
        <f>ROUND(I128*H128,2)</f>
        <v>0</v>
      </c>
      <c r="BL128" s="15" t="s">
        <v>172</v>
      </c>
      <c r="BM128" s="142" t="s">
        <v>771</v>
      </c>
    </row>
    <row r="129" spans="2:65" s="12" customFormat="1" ht="11.25">
      <c r="B129" s="144"/>
      <c r="D129" s="145" t="s">
        <v>174</v>
      </c>
      <c r="E129" s="146" t="s">
        <v>1</v>
      </c>
      <c r="F129" s="147" t="s">
        <v>772</v>
      </c>
      <c r="H129" s="148">
        <v>5.28</v>
      </c>
      <c r="I129" s="149"/>
      <c r="L129" s="144"/>
      <c r="M129" s="150"/>
      <c r="T129" s="151"/>
      <c r="AT129" s="146" t="s">
        <v>174</v>
      </c>
      <c r="AU129" s="146" t="s">
        <v>114</v>
      </c>
      <c r="AV129" s="12" t="s">
        <v>114</v>
      </c>
      <c r="AW129" s="12" t="s">
        <v>35</v>
      </c>
      <c r="AX129" s="12" t="s">
        <v>89</v>
      </c>
      <c r="AY129" s="146" t="s">
        <v>164</v>
      </c>
    </row>
    <row r="130" spans="2:65" s="1" customFormat="1" ht="16.5" customHeight="1">
      <c r="B130" s="30"/>
      <c r="C130" s="130" t="s">
        <v>114</v>
      </c>
      <c r="D130" s="131" t="s">
        <v>167</v>
      </c>
      <c r="E130" s="132" t="s">
        <v>773</v>
      </c>
      <c r="F130" s="133" t="s">
        <v>774</v>
      </c>
      <c r="G130" s="134" t="s">
        <v>170</v>
      </c>
      <c r="H130" s="135">
        <v>9.48</v>
      </c>
      <c r="I130" s="136"/>
      <c r="J130" s="137">
        <f>ROUND(I130*H130,2)</f>
        <v>0</v>
      </c>
      <c r="K130" s="133" t="s">
        <v>171</v>
      </c>
      <c r="L130" s="30"/>
      <c r="M130" s="138" t="s">
        <v>1</v>
      </c>
      <c r="N130" s="139" t="s">
        <v>47</v>
      </c>
      <c r="P130" s="140">
        <f>O130*H130</f>
        <v>0</v>
      </c>
      <c r="Q130" s="140">
        <v>1.8380000000000001E-2</v>
      </c>
      <c r="R130" s="140">
        <f>Q130*H130</f>
        <v>0.17424240000000002</v>
      </c>
      <c r="S130" s="140">
        <v>0</v>
      </c>
      <c r="T130" s="141">
        <f>S130*H130</f>
        <v>0</v>
      </c>
      <c r="AR130" s="142" t="s">
        <v>172</v>
      </c>
      <c r="AT130" s="142" t="s">
        <v>167</v>
      </c>
      <c r="AU130" s="142" t="s">
        <v>114</v>
      </c>
      <c r="AY130" s="15" t="s">
        <v>164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114</v>
      </c>
      <c r="BK130" s="143">
        <f>ROUND(I130*H130,2)</f>
        <v>0</v>
      </c>
      <c r="BL130" s="15" t="s">
        <v>172</v>
      </c>
      <c r="BM130" s="142" t="s">
        <v>775</v>
      </c>
    </row>
    <row r="131" spans="2:65" s="12" customFormat="1" ht="11.25">
      <c r="B131" s="144"/>
      <c r="D131" s="145" t="s">
        <v>174</v>
      </c>
      <c r="E131" s="146" t="s">
        <v>1</v>
      </c>
      <c r="F131" s="147" t="s">
        <v>776</v>
      </c>
      <c r="H131" s="148">
        <v>9.48</v>
      </c>
      <c r="I131" s="149"/>
      <c r="L131" s="144"/>
      <c r="M131" s="150"/>
      <c r="T131" s="151"/>
      <c r="AT131" s="146" t="s">
        <v>174</v>
      </c>
      <c r="AU131" s="146" t="s">
        <v>114</v>
      </c>
      <c r="AV131" s="12" t="s">
        <v>114</v>
      </c>
      <c r="AW131" s="12" t="s">
        <v>35</v>
      </c>
      <c r="AX131" s="12" t="s">
        <v>89</v>
      </c>
      <c r="AY131" s="146" t="s">
        <v>164</v>
      </c>
    </row>
    <row r="132" spans="2:65" s="1" customFormat="1" ht="16.5" customHeight="1">
      <c r="B132" s="30"/>
      <c r="C132" s="130" t="s">
        <v>180</v>
      </c>
      <c r="D132" s="131" t="s">
        <v>167</v>
      </c>
      <c r="E132" s="132" t="s">
        <v>777</v>
      </c>
      <c r="F132" s="133" t="s">
        <v>778</v>
      </c>
      <c r="G132" s="134" t="s">
        <v>170</v>
      </c>
      <c r="H132" s="135">
        <v>27.420999999999999</v>
      </c>
      <c r="I132" s="136"/>
      <c r="J132" s="137">
        <f>ROUND(I132*H132,2)</f>
        <v>0</v>
      </c>
      <c r="K132" s="133" t="s">
        <v>171</v>
      </c>
      <c r="L132" s="30"/>
      <c r="M132" s="138" t="s">
        <v>1</v>
      </c>
      <c r="N132" s="139" t="s">
        <v>47</v>
      </c>
      <c r="P132" s="140">
        <f>O132*H132</f>
        <v>0</v>
      </c>
      <c r="Q132" s="140">
        <v>3.4680000000000002E-2</v>
      </c>
      <c r="R132" s="140">
        <f>Q132*H132</f>
        <v>0.9509602800000001</v>
      </c>
      <c r="S132" s="140">
        <v>0</v>
      </c>
      <c r="T132" s="141">
        <f>S132*H132</f>
        <v>0</v>
      </c>
      <c r="AR132" s="142" t="s">
        <v>172</v>
      </c>
      <c r="AT132" s="142" t="s">
        <v>167</v>
      </c>
      <c r="AU132" s="142" t="s">
        <v>114</v>
      </c>
      <c r="AY132" s="15" t="s">
        <v>164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114</v>
      </c>
      <c r="BK132" s="143">
        <f>ROUND(I132*H132,2)</f>
        <v>0</v>
      </c>
      <c r="BL132" s="15" t="s">
        <v>172</v>
      </c>
      <c r="BM132" s="142" t="s">
        <v>779</v>
      </c>
    </row>
    <row r="133" spans="2:65" s="12" customFormat="1" ht="33.75">
      <c r="B133" s="144"/>
      <c r="D133" s="145" t="s">
        <v>174</v>
      </c>
      <c r="E133" s="146" t="s">
        <v>1</v>
      </c>
      <c r="F133" s="147" t="s">
        <v>780</v>
      </c>
      <c r="H133" s="148">
        <v>17.248999999999999</v>
      </c>
      <c r="I133" s="149"/>
      <c r="L133" s="144"/>
      <c r="M133" s="150"/>
      <c r="T133" s="151"/>
      <c r="AT133" s="146" t="s">
        <v>174</v>
      </c>
      <c r="AU133" s="146" t="s">
        <v>114</v>
      </c>
      <c r="AV133" s="12" t="s">
        <v>114</v>
      </c>
      <c r="AW133" s="12" t="s">
        <v>35</v>
      </c>
      <c r="AX133" s="12" t="s">
        <v>81</v>
      </c>
      <c r="AY133" s="146" t="s">
        <v>164</v>
      </c>
    </row>
    <row r="134" spans="2:65" s="12" customFormat="1" ht="11.25">
      <c r="B134" s="144"/>
      <c r="D134" s="145" t="s">
        <v>174</v>
      </c>
      <c r="E134" s="146" t="s">
        <v>1</v>
      </c>
      <c r="F134" s="147" t="s">
        <v>781</v>
      </c>
      <c r="H134" s="148">
        <v>10.172000000000001</v>
      </c>
      <c r="I134" s="149"/>
      <c r="L134" s="144"/>
      <c r="M134" s="150"/>
      <c r="T134" s="151"/>
      <c r="AT134" s="146" t="s">
        <v>174</v>
      </c>
      <c r="AU134" s="146" t="s">
        <v>114</v>
      </c>
      <c r="AV134" s="12" t="s">
        <v>114</v>
      </c>
      <c r="AW134" s="12" t="s">
        <v>35</v>
      </c>
      <c r="AX134" s="12" t="s">
        <v>81</v>
      </c>
      <c r="AY134" s="146" t="s">
        <v>164</v>
      </c>
    </row>
    <row r="135" spans="2:65" s="13" customFormat="1" ht="11.25">
      <c r="B135" s="152"/>
      <c r="D135" s="145" t="s">
        <v>174</v>
      </c>
      <c r="E135" s="153" t="s">
        <v>1</v>
      </c>
      <c r="F135" s="154" t="s">
        <v>221</v>
      </c>
      <c r="H135" s="155">
        <v>27.420999999999999</v>
      </c>
      <c r="I135" s="156"/>
      <c r="L135" s="152"/>
      <c r="M135" s="157"/>
      <c r="T135" s="158"/>
      <c r="AT135" s="153" t="s">
        <v>174</v>
      </c>
      <c r="AU135" s="153" t="s">
        <v>114</v>
      </c>
      <c r="AV135" s="13" t="s">
        <v>172</v>
      </c>
      <c r="AW135" s="13" t="s">
        <v>35</v>
      </c>
      <c r="AX135" s="13" t="s">
        <v>89</v>
      </c>
      <c r="AY135" s="153" t="s">
        <v>164</v>
      </c>
    </row>
    <row r="136" spans="2:65" s="1" customFormat="1" ht="21.75" customHeight="1">
      <c r="B136" s="30"/>
      <c r="C136" s="130" t="s">
        <v>172</v>
      </c>
      <c r="D136" s="131" t="s">
        <v>167</v>
      </c>
      <c r="E136" s="132" t="s">
        <v>782</v>
      </c>
      <c r="F136" s="133" t="s">
        <v>783</v>
      </c>
      <c r="G136" s="134" t="s">
        <v>170</v>
      </c>
      <c r="H136" s="135">
        <v>63.8</v>
      </c>
      <c r="I136" s="136"/>
      <c r="J136" s="137">
        <f>ROUND(I136*H136,2)</f>
        <v>0</v>
      </c>
      <c r="K136" s="133" t="s">
        <v>171</v>
      </c>
      <c r="L136" s="30"/>
      <c r="M136" s="138" t="s">
        <v>1</v>
      </c>
      <c r="N136" s="139" t="s">
        <v>47</v>
      </c>
      <c r="P136" s="140">
        <f>O136*H136</f>
        <v>0</v>
      </c>
      <c r="Q136" s="140">
        <v>1.6299999999999999E-2</v>
      </c>
      <c r="R136" s="140">
        <f>Q136*H136</f>
        <v>1.0399399999999999</v>
      </c>
      <c r="S136" s="140">
        <v>0</v>
      </c>
      <c r="T136" s="141">
        <f>S136*H136</f>
        <v>0</v>
      </c>
      <c r="AR136" s="142" t="s">
        <v>172</v>
      </c>
      <c r="AT136" s="142" t="s">
        <v>167</v>
      </c>
      <c r="AU136" s="142" t="s">
        <v>114</v>
      </c>
      <c r="AY136" s="15" t="s">
        <v>164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114</v>
      </c>
      <c r="BK136" s="143">
        <f>ROUND(I136*H136,2)</f>
        <v>0</v>
      </c>
      <c r="BL136" s="15" t="s">
        <v>172</v>
      </c>
      <c r="BM136" s="142" t="s">
        <v>784</v>
      </c>
    </row>
    <row r="137" spans="2:65" s="12" customFormat="1" ht="11.25">
      <c r="B137" s="144"/>
      <c r="D137" s="145" t="s">
        <v>174</v>
      </c>
      <c r="E137" s="146" t="s">
        <v>1</v>
      </c>
      <c r="F137" s="147" t="s">
        <v>785</v>
      </c>
      <c r="H137" s="148">
        <v>63.8</v>
      </c>
      <c r="I137" s="149"/>
      <c r="L137" s="144"/>
      <c r="M137" s="150"/>
      <c r="T137" s="151"/>
      <c r="AT137" s="146" t="s">
        <v>174</v>
      </c>
      <c r="AU137" s="146" t="s">
        <v>114</v>
      </c>
      <c r="AV137" s="12" t="s">
        <v>114</v>
      </c>
      <c r="AW137" s="12" t="s">
        <v>35</v>
      </c>
      <c r="AX137" s="12" t="s">
        <v>89</v>
      </c>
      <c r="AY137" s="146" t="s">
        <v>164</v>
      </c>
    </row>
    <row r="138" spans="2:65" s="1" customFormat="1" ht="24.2" customHeight="1">
      <c r="B138" s="30"/>
      <c r="C138" s="130" t="s">
        <v>187</v>
      </c>
      <c r="D138" s="131" t="s">
        <v>167</v>
      </c>
      <c r="E138" s="132" t="s">
        <v>786</v>
      </c>
      <c r="F138" s="133" t="s">
        <v>787</v>
      </c>
      <c r="G138" s="134" t="s">
        <v>170</v>
      </c>
      <c r="H138" s="135">
        <v>482.99799999999999</v>
      </c>
      <c r="I138" s="136"/>
      <c r="J138" s="137">
        <f>ROUND(I138*H138,2)</f>
        <v>0</v>
      </c>
      <c r="K138" s="133" t="s">
        <v>171</v>
      </c>
      <c r="L138" s="30"/>
      <c r="M138" s="138" t="s">
        <v>1</v>
      </c>
      <c r="N138" s="139" t="s">
        <v>47</v>
      </c>
      <c r="P138" s="140">
        <f>O138*H138</f>
        <v>0</v>
      </c>
      <c r="Q138" s="140">
        <v>2.06E-2</v>
      </c>
      <c r="R138" s="140">
        <f>Q138*H138</f>
        <v>9.9497587999999997</v>
      </c>
      <c r="S138" s="140">
        <v>0</v>
      </c>
      <c r="T138" s="141">
        <f>S138*H138</f>
        <v>0</v>
      </c>
      <c r="AR138" s="142" t="s">
        <v>172</v>
      </c>
      <c r="AT138" s="142" t="s">
        <v>167</v>
      </c>
      <c r="AU138" s="142" t="s">
        <v>114</v>
      </c>
      <c r="AY138" s="15" t="s">
        <v>164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114</v>
      </c>
      <c r="BK138" s="143">
        <f>ROUND(I138*H138,2)</f>
        <v>0</v>
      </c>
      <c r="BL138" s="15" t="s">
        <v>172</v>
      </c>
      <c r="BM138" s="142" t="s">
        <v>788</v>
      </c>
    </row>
    <row r="139" spans="2:65" s="12" customFormat="1" ht="11.25">
      <c r="B139" s="144"/>
      <c r="D139" s="145" t="s">
        <v>174</v>
      </c>
      <c r="E139" s="146" t="s">
        <v>1</v>
      </c>
      <c r="F139" s="147" t="s">
        <v>258</v>
      </c>
      <c r="H139" s="148">
        <v>506.08800000000002</v>
      </c>
      <c r="I139" s="149"/>
      <c r="L139" s="144"/>
      <c r="M139" s="150"/>
      <c r="T139" s="151"/>
      <c r="AT139" s="146" t="s">
        <v>174</v>
      </c>
      <c r="AU139" s="146" t="s">
        <v>114</v>
      </c>
      <c r="AV139" s="12" t="s">
        <v>114</v>
      </c>
      <c r="AW139" s="12" t="s">
        <v>35</v>
      </c>
      <c r="AX139" s="12" t="s">
        <v>81</v>
      </c>
      <c r="AY139" s="146" t="s">
        <v>164</v>
      </c>
    </row>
    <row r="140" spans="2:65" s="12" customFormat="1" ht="11.25">
      <c r="B140" s="144"/>
      <c r="D140" s="145" t="s">
        <v>174</v>
      </c>
      <c r="E140" s="146" t="s">
        <v>1</v>
      </c>
      <c r="F140" s="147" t="s">
        <v>261</v>
      </c>
      <c r="H140" s="148">
        <v>-16.661000000000001</v>
      </c>
      <c r="I140" s="149"/>
      <c r="L140" s="144"/>
      <c r="M140" s="150"/>
      <c r="T140" s="151"/>
      <c r="AT140" s="146" t="s">
        <v>174</v>
      </c>
      <c r="AU140" s="146" t="s">
        <v>114</v>
      </c>
      <c r="AV140" s="12" t="s">
        <v>114</v>
      </c>
      <c r="AW140" s="12" t="s">
        <v>35</v>
      </c>
      <c r="AX140" s="12" t="s">
        <v>81</v>
      </c>
      <c r="AY140" s="146" t="s">
        <v>164</v>
      </c>
    </row>
    <row r="141" spans="2:65" s="12" customFormat="1" ht="11.25">
      <c r="B141" s="144"/>
      <c r="D141" s="145" t="s">
        <v>174</v>
      </c>
      <c r="E141" s="146" t="s">
        <v>1</v>
      </c>
      <c r="F141" s="147" t="s">
        <v>262</v>
      </c>
      <c r="H141" s="148">
        <v>-6.4290000000000003</v>
      </c>
      <c r="I141" s="149"/>
      <c r="L141" s="144"/>
      <c r="M141" s="150"/>
      <c r="T141" s="151"/>
      <c r="AT141" s="146" t="s">
        <v>174</v>
      </c>
      <c r="AU141" s="146" t="s">
        <v>114</v>
      </c>
      <c r="AV141" s="12" t="s">
        <v>114</v>
      </c>
      <c r="AW141" s="12" t="s">
        <v>35</v>
      </c>
      <c r="AX141" s="12" t="s">
        <v>81</v>
      </c>
      <c r="AY141" s="146" t="s">
        <v>164</v>
      </c>
    </row>
    <row r="142" spans="2:65" s="13" customFormat="1" ht="11.25">
      <c r="B142" s="152"/>
      <c r="D142" s="145" t="s">
        <v>174</v>
      </c>
      <c r="E142" s="153" t="s">
        <v>1</v>
      </c>
      <c r="F142" s="154" t="s">
        <v>221</v>
      </c>
      <c r="H142" s="155">
        <v>482.99799999999999</v>
      </c>
      <c r="I142" s="156"/>
      <c r="L142" s="152"/>
      <c r="M142" s="157"/>
      <c r="T142" s="158"/>
      <c r="AT142" s="153" t="s">
        <v>174</v>
      </c>
      <c r="AU142" s="153" t="s">
        <v>114</v>
      </c>
      <c r="AV142" s="13" t="s">
        <v>172</v>
      </c>
      <c r="AW142" s="13" t="s">
        <v>35</v>
      </c>
      <c r="AX142" s="13" t="s">
        <v>89</v>
      </c>
      <c r="AY142" s="153" t="s">
        <v>164</v>
      </c>
    </row>
    <row r="143" spans="2:65" s="1" customFormat="1" ht="16.5" customHeight="1">
      <c r="B143" s="30"/>
      <c r="C143" s="130" t="s">
        <v>192</v>
      </c>
      <c r="D143" s="131" t="s">
        <v>167</v>
      </c>
      <c r="E143" s="132" t="s">
        <v>789</v>
      </c>
      <c r="F143" s="133" t="s">
        <v>790</v>
      </c>
      <c r="G143" s="134" t="s">
        <v>170</v>
      </c>
      <c r="H143" s="135">
        <v>72.5</v>
      </c>
      <c r="I143" s="136"/>
      <c r="J143" s="137">
        <f>ROUND(I143*H143,2)</f>
        <v>0</v>
      </c>
      <c r="K143" s="133" t="s">
        <v>171</v>
      </c>
      <c r="L143" s="30"/>
      <c r="M143" s="138" t="s">
        <v>1</v>
      </c>
      <c r="N143" s="139" t="s">
        <v>47</v>
      </c>
      <c r="P143" s="140">
        <f>O143*H143</f>
        <v>0</v>
      </c>
      <c r="Q143" s="140">
        <v>0.11</v>
      </c>
      <c r="R143" s="140">
        <f>Q143*H143</f>
        <v>7.9749999999999996</v>
      </c>
      <c r="S143" s="140">
        <v>0</v>
      </c>
      <c r="T143" s="141">
        <f>S143*H143</f>
        <v>0</v>
      </c>
      <c r="AR143" s="142" t="s">
        <v>172</v>
      </c>
      <c r="AT143" s="142" t="s">
        <v>167</v>
      </c>
      <c r="AU143" s="142" t="s">
        <v>114</v>
      </c>
      <c r="AY143" s="15" t="s">
        <v>164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114</v>
      </c>
      <c r="BK143" s="143">
        <f>ROUND(I143*H143,2)</f>
        <v>0</v>
      </c>
      <c r="BL143" s="15" t="s">
        <v>172</v>
      </c>
      <c r="BM143" s="142" t="s">
        <v>791</v>
      </c>
    </row>
    <row r="144" spans="2:65" s="12" customFormat="1" ht="22.5">
      <c r="B144" s="144"/>
      <c r="D144" s="145" t="s">
        <v>174</v>
      </c>
      <c r="E144" s="146" t="s">
        <v>1</v>
      </c>
      <c r="F144" s="147" t="s">
        <v>792</v>
      </c>
      <c r="H144" s="148">
        <v>72.5</v>
      </c>
      <c r="I144" s="149"/>
      <c r="L144" s="144"/>
      <c r="M144" s="150"/>
      <c r="T144" s="151"/>
      <c r="AT144" s="146" t="s">
        <v>174</v>
      </c>
      <c r="AU144" s="146" t="s">
        <v>114</v>
      </c>
      <c r="AV144" s="12" t="s">
        <v>114</v>
      </c>
      <c r="AW144" s="12" t="s">
        <v>35</v>
      </c>
      <c r="AX144" s="12" t="s">
        <v>89</v>
      </c>
      <c r="AY144" s="146" t="s">
        <v>164</v>
      </c>
    </row>
    <row r="145" spans="2:65" s="1" customFormat="1" ht="16.5" customHeight="1">
      <c r="B145" s="30"/>
      <c r="C145" s="130" t="s">
        <v>198</v>
      </c>
      <c r="D145" s="131" t="s">
        <v>167</v>
      </c>
      <c r="E145" s="132" t="s">
        <v>793</v>
      </c>
      <c r="F145" s="133" t="s">
        <v>794</v>
      </c>
      <c r="G145" s="134" t="s">
        <v>170</v>
      </c>
      <c r="H145" s="135">
        <v>81.599999999999994</v>
      </c>
      <c r="I145" s="136"/>
      <c r="J145" s="137">
        <f>ROUND(I145*H145,2)</f>
        <v>0</v>
      </c>
      <c r="K145" s="133" t="s">
        <v>171</v>
      </c>
      <c r="L145" s="30"/>
      <c r="M145" s="138" t="s">
        <v>1</v>
      </c>
      <c r="N145" s="139" t="s">
        <v>47</v>
      </c>
      <c r="P145" s="140">
        <f>O145*H145</f>
        <v>0</v>
      </c>
      <c r="Q145" s="140">
        <v>1.0999999999999999E-2</v>
      </c>
      <c r="R145" s="140">
        <f>Q145*H145</f>
        <v>0.89759999999999984</v>
      </c>
      <c r="S145" s="140">
        <v>0</v>
      </c>
      <c r="T145" s="141">
        <f>S145*H145</f>
        <v>0</v>
      </c>
      <c r="AR145" s="142" t="s">
        <v>172</v>
      </c>
      <c r="AT145" s="142" t="s">
        <v>167</v>
      </c>
      <c r="AU145" s="142" t="s">
        <v>114</v>
      </c>
      <c r="AY145" s="15" t="s">
        <v>164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114</v>
      </c>
      <c r="BK145" s="143">
        <f>ROUND(I145*H145,2)</f>
        <v>0</v>
      </c>
      <c r="BL145" s="15" t="s">
        <v>172</v>
      </c>
      <c r="BM145" s="142" t="s">
        <v>795</v>
      </c>
    </row>
    <row r="146" spans="2:65" s="12" customFormat="1" ht="11.25">
      <c r="B146" s="144"/>
      <c r="D146" s="145" t="s">
        <v>174</v>
      </c>
      <c r="E146" s="146" t="s">
        <v>1</v>
      </c>
      <c r="F146" s="147" t="s">
        <v>796</v>
      </c>
      <c r="H146" s="148">
        <v>81.599999999999994</v>
      </c>
      <c r="I146" s="149"/>
      <c r="L146" s="144"/>
      <c r="M146" s="150"/>
      <c r="T146" s="151"/>
      <c r="AT146" s="146" t="s">
        <v>174</v>
      </c>
      <c r="AU146" s="146" t="s">
        <v>114</v>
      </c>
      <c r="AV146" s="12" t="s">
        <v>114</v>
      </c>
      <c r="AW146" s="12" t="s">
        <v>35</v>
      </c>
      <c r="AX146" s="12" t="s">
        <v>89</v>
      </c>
      <c r="AY146" s="146" t="s">
        <v>164</v>
      </c>
    </row>
    <row r="147" spans="2:65" s="1" customFormat="1" ht="16.5" customHeight="1">
      <c r="B147" s="30"/>
      <c r="C147" s="130" t="s">
        <v>203</v>
      </c>
      <c r="D147" s="131" t="s">
        <v>167</v>
      </c>
      <c r="E147" s="132" t="s">
        <v>797</v>
      </c>
      <c r="F147" s="133" t="s">
        <v>798</v>
      </c>
      <c r="G147" s="134" t="s">
        <v>170</v>
      </c>
      <c r="H147" s="135">
        <v>72.5</v>
      </c>
      <c r="I147" s="136"/>
      <c r="J147" s="137">
        <f>ROUND(I147*H147,2)</f>
        <v>0</v>
      </c>
      <c r="K147" s="133" t="s">
        <v>171</v>
      </c>
      <c r="L147" s="30"/>
      <c r="M147" s="138" t="s">
        <v>1</v>
      </c>
      <c r="N147" s="139" t="s">
        <v>47</v>
      </c>
      <c r="P147" s="140">
        <f>O147*H147</f>
        <v>0</v>
      </c>
      <c r="Q147" s="140">
        <v>1.2999999999999999E-4</v>
      </c>
      <c r="R147" s="140">
        <f>Q147*H147</f>
        <v>9.4249999999999994E-3</v>
      </c>
      <c r="S147" s="140">
        <v>0</v>
      </c>
      <c r="T147" s="141">
        <f>S147*H147</f>
        <v>0</v>
      </c>
      <c r="AR147" s="142" t="s">
        <v>172</v>
      </c>
      <c r="AT147" s="142" t="s">
        <v>167</v>
      </c>
      <c r="AU147" s="142" t="s">
        <v>114</v>
      </c>
      <c r="AY147" s="15" t="s">
        <v>164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114</v>
      </c>
      <c r="BK147" s="143">
        <f>ROUND(I147*H147,2)</f>
        <v>0</v>
      </c>
      <c r="BL147" s="15" t="s">
        <v>172</v>
      </c>
      <c r="BM147" s="142" t="s">
        <v>799</v>
      </c>
    </row>
    <row r="148" spans="2:65" s="12" customFormat="1" ht="11.25">
      <c r="B148" s="144"/>
      <c r="D148" s="145" t="s">
        <v>174</v>
      </c>
      <c r="E148" s="146" t="s">
        <v>1</v>
      </c>
      <c r="F148" s="147" t="s">
        <v>800</v>
      </c>
      <c r="H148" s="148">
        <v>72.5</v>
      </c>
      <c r="I148" s="149"/>
      <c r="L148" s="144"/>
      <c r="M148" s="150"/>
      <c r="T148" s="151"/>
      <c r="AT148" s="146" t="s">
        <v>174</v>
      </c>
      <c r="AU148" s="146" t="s">
        <v>114</v>
      </c>
      <c r="AV148" s="12" t="s">
        <v>114</v>
      </c>
      <c r="AW148" s="12" t="s">
        <v>35</v>
      </c>
      <c r="AX148" s="12" t="s">
        <v>89</v>
      </c>
      <c r="AY148" s="146" t="s">
        <v>164</v>
      </c>
    </row>
    <row r="149" spans="2:65" s="1" customFormat="1" ht="24.2" customHeight="1">
      <c r="B149" s="30"/>
      <c r="C149" s="130" t="s">
        <v>165</v>
      </c>
      <c r="D149" s="131" t="s">
        <v>167</v>
      </c>
      <c r="E149" s="132" t="s">
        <v>801</v>
      </c>
      <c r="F149" s="133" t="s">
        <v>802</v>
      </c>
      <c r="G149" s="134" t="s">
        <v>276</v>
      </c>
      <c r="H149" s="135">
        <v>90</v>
      </c>
      <c r="I149" s="136"/>
      <c r="J149" s="137">
        <f>ROUND(I149*H149,2)</f>
        <v>0</v>
      </c>
      <c r="K149" s="133" t="s">
        <v>171</v>
      </c>
      <c r="L149" s="30"/>
      <c r="M149" s="138" t="s">
        <v>1</v>
      </c>
      <c r="N149" s="139" t="s">
        <v>47</v>
      </c>
      <c r="P149" s="140">
        <f>O149*H149</f>
        <v>0</v>
      </c>
      <c r="Q149" s="140">
        <v>2.0000000000000002E-5</v>
      </c>
      <c r="R149" s="140">
        <f>Q149*H149</f>
        <v>1.8000000000000002E-3</v>
      </c>
      <c r="S149" s="140">
        <v>0</v>
      </c>
      <c r="T149" s="141">
        <f>S149*H149</f>
        <v>0</v>
      </c>
      <c r="AR149" s="142" t="s">
        <v>172</v>
      </c>
      <c r="AT149" s="142" t="s">
        <v>167</v>
      </c>
      <c r="AU149" s="142" t="s">
        <v>114</v>
      </c>
      <c r="AY149" s="15" t="s">
        <v>164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114</v>
      </c>
      <c r="BK149" s="143">
        <f>ROUND(I149*H149,2)</f>
        <v>0</v>
      </c>
      <c r="BL149" s="15" t="s">
        <v>172</v>
      </c>
      <c r="BM149" s="142" t="s">
        <v>803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804</v>
      </c>
      <c r="H150" s="148">
        <v>90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89</v>
      </c>
      <c r="AY150" s="146" t="s">
        <v>164</v>
      </c>
    </row>
    <row r="151" spans="2:65" s="11" customFormat="1" ht="25.9" customHeight="1">
      <c r="B151" s="118"/>
      <c r="D151" s="119" t="s">
        <v>80</v>
      </c>
      <c r="E151" s="120" t="s">
        <v>296</v>
      </c>
      <c r="F151" s="120" t="s">
        <v>297</v>
      </c>
      <c r="I151" s="121"/>
      <c r="J151" s="122">
        <f>BK151</f>
        <v>0</v>
      </c>
      <c r="L151" s="118"/>
      <c r="M151" s="123"/>
      <c r="P151" s="124">
        <f>P152+P165+P168+P213+P234+P259</f>
        <v>0</v>
      </c>
      <c r="R151" s="124">
        <f>R152+R165+R168+R213+R234+R259</f>
        <v>6.2802469400000005</v>
      </c>
      <c r="T151" s="125">
        <f>T152+T165+T168+T213+T234+T259</f>
        <v>1.0696020000000001E-2</v>
      </c>
      <c r="AR151" s="119" t="s">
        <v>114</v>
      </c>
      <c r="AT151" s="126" t="s">
        <v>80</v>
      </c>
      <c r="AU151" s="126" t="s">
        <v>81</v>
      </c>
      <c r="AY151" s="119" t="s">
        <v>164</v>
      </c>
      <c r="BK151" s="127">
        <f>BK152+BK165+BK168+BK213+BK234+BK259</f>
        <v>0</v>
      </c>
    </row>
    <row r="152" spans="2:65" s="11" customFormat="1" ht="22.9" customHeight="1">
      <c r="B152" s="118"/>
      <c r="D152" s="119" t="s">
        <v>80</v>
      </c>
      <c r="E152" s="128" t="s">
        <v>305</v>
      </c>
      <c r="F152" s="128" t="s">
        <v>306</v>
      </c>
      <c r="I152" s="121"/>
      <c r="J152" s="129">
        <f>BK152</f>
        <v>0</v>
      </c>
      <c r="L152" s="118"/>
      <c r="M152" s="123"/>
      <c r="P152" s="124">
        <f>SUM(P153:P164)</f>
        <v>0</v>
      </c>
      <c r="R152" s="124">
        <f>SUM(R153:R164)</f>
        <v>0.23871960000000003</v>
      </c>
      <c r="T152" s="125">
        <f>SUM(T153:T164)</f>
        <v>0</v>
      </c>
      <c r="AR152" s="119" t="s">
        <v>114</v>
      </c>
      <c r="AT152" s="126" t="s">
        <v>80</v>
      </c>
      <c r="AU152" s="126" t="s">
        <v>89</v>
      </c>
      <c r="AY152" s="119" t="s">
        <v>164</v>
      </c>
      <c r="BK152" s="127">
        <f>SUM(BK153:BK164)</f>
        <v>0</v>
      </c>
    </row>
    <row r="153" spans="2:65" s="1" customFormat="1" ht="16.5" customHeight="1">
      <c r="B153" s="30"/>
      <c r="C153" s="130" t="s">
        <v>212</v>
      </c>
      <c r="D153" s="131" t="s">
        <v>167</v>
      </c>
      <c r="E153" s="132" t="s">
        <v>805</v>
      </c>
      <c r="F153" s="133" t="s">
        <v>806</v>
      </c>
      <c r="G153" s="134" t="s">
        <v>170</v>
      </c>
      <c r="H153" s="135">
        <v>72</v>
      </c>
      <c r="I153" s="136"/>
      <c r="J153" s="137">
        <f>ROUND(I153*H153,2)</f>
        <v>0</v>
      </c>
      <c r="K153" s="133" t="s">
        <v>171</v>
      </c>
      <c r="L153" s="30"/>
      <c r="M153" s="138" t="s">
        <v>1</v>
      </c>
      <c r="N153" s="139" t="s">
        <v>47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245</v>
      </c>
      <c r="AT153" s="142" t="s">
        <v>167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245</v>
      </c>
      <c r="BM153" s="142" t="s">
        <v>807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808</v>
      </c>
      <c r="H154" s="148">
        <v>72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89</v>
      </c>
      <c r="AY154" s="146" t="s">
        <v>164</v>
      </c>
    </row>
    <row r="155" spans="2:65" s="1" customFormat="1" ht="21.75" customHeight="1">
      <c r="B155" s="30"/>
      <c r="C155" s="162" t="s">
        <v>222</v>
      </c>
      <c r="D155" s="163" t="s">
        <v>536</v>
      </c>
      <c r="E155" s="164" t="s">
        <v>809</v>
      </c>
      <c r="F155" s="165" t="s">
        <v>810</v>
      </c>
      <c r="G155" s="166" t="s">
        <v>170</v>
      </c>
      <c r="H155" s="167">
        <v>86.4</v>
      </c>
      <c r="I155" s="168"/>
      <c r="J155" s="169">
        <f>ROUND(I155*H155,2)</f>
        <v>0</v>
      </c>
      <c r="K155" s="165" t="s">
        <v>171</v>
      </c>
      <c r="L155" s="170"/>
      <c r="M155" s="171" t="s">
        <v>1</v>
      </c>
      <c r="N155" s="172" t="s">
        <v>47</v>
      </c>
      <c r="P155" s="140">
        <f>O155*H155</f>
        <v>0</v>
      </c>
      <c r="Q155" s="140">
        <v>1.8E-3</v>
      </c>
      <c r="R155" s="140">
        <f>Q155*H155</f>
        <v>0.15552000000000002</v>
      </c>
      <c r="S155" s="140">
        <v>0</v>
      </c>
      <c r="T155" s="141">
        <f>S155*H155</f>
        <v>0</v>
      </c>
      <c r="AR155" s="142" t="s">
        <v>331</v>
      </c>
      <c r="AT155" s="142" t="s">
        <v>536</v>
      </c>
      <c r="AU155" s="142" t="s">
        <v>114</v>
      </c>
      <c r="AY155" s="15" t="s">
        <v>164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114</v>
      </c>
      <c r="BK155" s="143">
        <f>ROUND(I155*H155,2)</f>
        <v>0</v>
      </c>
      <c r="BL155" s="15" t="s">
        <v>245</v>
      </c>
      <c r="BM155" s="142" t="s">
        <v>811</v>
      </c>
    </row>
    <row r="156" spans="2:65" s="12" customFormat="1" ht="11.25">
      <c r="B156" s="144"/>
      <c r="D156" s="145" t="s">
        <v>174</v>
      </c>
      <c r="E156" s="146" t="s">
        <v>1</v>
      </c>
      <c r="F156" s="147" t="s">
        <v>812</v>
      </c>
      <c r="H156" s="148">
        <v>86.4</v>
      </c>
      <c r="I156" s="149"/>
      <c r="L156" s="144"/>
      <c r="M156" s="150"/>
      <c r="T156" s="151"/>
      <c r="AT156" s="146" t="s">
        <v>174</v>
      </c>
      <c r="AU156" s="146" t="s">
        <v>114</v>
      </c>
      <c r="AV156" s="12" t="s">
        <v>114</v>
      </c>
      <c r="AW156" s="12" t="s">
        <v>35</v>
      </c>
      <c r="AX156" s="12" t="s">
        <v>89</v>
      </c>
      <c r="AY156" s="146" t="s">
        <v>164</v>
      </c>
    </row>
    <row r="157" spans="2:65" s="1" customFormat="1" ht="16.5" customHeight="1">
      <c r="B157" s="30"/>
      <c r="C157" s="130" t="s">
        <v>8</v>
      </c>
      <c r="D157" s="131" t="s">
        <v>167</v>
      </c>
      <c r="E157" s="132" t="s">
        <v>813</v>
      </c>
      <c r="F157" s="133" t="s">
        <v>814</v>
      </c>
      <c r="G157" s="134" t="s">
        <v>170</v>
      </c>
      <c r="H157" s="135">
        <v>24.3</v>
      </c>
      <c r="I157" s="136"/>
      <c r="J157" s="137">
        <f>ROUND(I157*H157,2)</f>
        <v>0</v>
      </c>
      <c r="K157" s="133" t="s">
        <v>171</v>
      </c>
      <c r="L157" s="30"/>
      <c r="M157" s="138" t="s">
        <v>1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245</v>
      </c>
      <c r="AT157" s="142" t="s">
        <v>167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245</v>
      </c>
      <c r="BM157" s="142" t="s">
        <v>815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816</v>
      </c>
      <c r="H158" s="148">
        <v>15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81</v>
      </c>
      <c r="AY158" s="146" t="s">
        <v>164</v>
      </c>
    </row>
    <row r="159" spans="2:65" s="12" customFormat="1" ht="11.25">
      <c r="B159" s="144"/>
      <c r="D159" s="145" t="s">
        <v>174</v>
      </c>
      <c r="E159" s="146" t="s">
        <v>1</v>
      </c>
      <c r="F159" s="147" t="s">
        <v>817</v>
      </c>
      <c r="H159" s="148">
        <v>9.3000000000000007</v>
      </c>
      <c r="I159" s="149"/>
      <c r="L159" s="144"/>
      <c r="M159" s="150"/>
      <c r="T159" s="151"/>
      <c r="AT159" s="146" t="s">
        <v>174</v>
      </c>
      <c r="AU159" s="146" t="s">
        <v>114</v>
      </c>
      <c r="AV159" s="12" t="s">
        <v>114</v>
      </c>
      <c r="AW159" s="12" t="s">
        <v>35</v>
      </c>
      <c r="AX159" s="12" t="s">
        <v>81</v>
      </c>
      <c r="AY159" s="146" t="s">
        <v>164</v>
      </c>
    </row>
    <row r="160" spans="2:65" s="13" customFormat="1" ht="11.25">
      <c r="B160" s="152"/>
      <c r="D160" s="145" t="s">
        <v>174</v>
      </c>
      <c r="E160" s="153" t="s">
        <v>1</v>
      </c>
      <c r="F160" s="154" t="s">
        <v>221</v>
      </c>
      <c r="H160" s="155">
        <v>24.3</v>
      </c>
      <c r="I160" s="156"/>
      <c r="L160" s="152"/>
      <c r="M160" s="157"/>
      <c r="T160" s="158"/>
      <c r="AT160" s="153" t="s">
        <v>174</v>
      </c>
      <c r="AU160" s="153" t="s">
        <v>114</v>
      </c>
      <c r="AV160" s="13" t="s">
        <v>172</v>
      </c>
      <c r="AW160" s="13" t="s">
        <v>35</v>
      </c>
      <c r="AX160" s="13" t="s">
        <v>89</v>
      </c>
      <c r="AY160" s="153" t="s">
        <v>164</v>
      </c>
    </row>
    <row r="161" spans="2:65" s="1" customFormat="1" ht="16.5" customHeight="1">
      <c r="B161" s="30"/>
      <c r="C161" s="162" t="s">
        <v>231</v>
      </c>
      <c r="D161" s="163" t="s">
        <v>536</v>
      </c>
      <c r="E161" s="164" t="s">
        <v>818</v>
      </c>
      <c r="F161" s="165" t="s">
        <v>819</v>
      </c>
      <c r="G161" s="166" t="s">
        <v>170</v>
      </c>
      <c r="H161" s="167">
        <v>18</v>
      </c>
      <c r="I161" s="168"/>
      <c r="J161" s="169">
        <f>ROUND(I161*H161,2)</f>
        <v>0</v>
      </c>
      <c r="K161" s="165" t="s">
        <v>325</v>
      </c>
      <c r="L161" s="170"/>
      <c r="M161" s="171" t="s">
        <v>1</v>
      </c>
      <c r="N161" s="172" t="s">
        <v>47</v>
      </c>
      <c r="P161" s="140">
        <f>O161*H161</f>
        <v>0</v>
      </c>
      <c r="Q161" s="140">
        <v>3.1900000000000001E-3</v>
      </c>
      <c r="R161" s="140">
        <f>Q161*H161</f>
        <v>5.7419999999999999E-2</v>
      </c>
      <c r="S161" s="140">
        <v>0</v>
      </c>
      <c r="T161" s="141">
        <f>S161*H161</f>
        <v>0</v>
      </c>
      <c r="AR161" s="142" t="s">
        <v>331</v>
      </c>
      <c r="AT161" s="142" t="s">
        <v>536</v>
      </c>
      <c r="AU161" s="142" t="s">
        <v>114</v>
      </c>
      <c r="AY161" s="15" t="s">
        <v>164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114</v>
      </c>
      <c r="BK161" s="143">
        <f>ROUND(I161*H161,2)</f>
        <v>0</v>
      </c>
      <c r="BL161" s="15" t="s">
        <v>245</v>
      </c>
      <c r="BM161" s="142" t="s">
        <v>820</v>
      </c>
    </row>
    <row r="162" spans="2:65" s="12" customFormat="1" ht="11.25">
      <c r="B162" s="144"/>
      <c r="D162" s="145" t="s">
        <v>174</v>
      </c>
      <c r="E162" s="146" t="s">
        <v>1</v>
      </c>
      <c r="F162" s="147" t="s">
        <v>821</v>
      </c>
      <c r="H162" s="148">
        <v>18</v>
      </c>
      <c r="I162" s="149"/>
      <c r="L162" s="144"/>
      <c r="M162" s="150"/>
      <c r="T162" s="151"/>
      <c r="AT162" s="146" t="s">
        <v>174</v>
      </c>
      <c r="AU162" s="146" t="s">
        <v>114</v>
      </c>
      <c r="AV162" s="12" t="s">
        <v>114</v>
      </c>
      <c r="AW162" s="12" t="s">
        <v>35</v>
      </c>
      <c r="AX162" s="12" t="s">
        <v>89</v>
      </c>
      <c r="AY162" s="146" t="s">
        <v>164</v>
      </c>
    </row>
    <row r="163" spans="2:65" s="1" customFormat="1" ht="16.5" customHeight="1">
      <c r="B163" s="30"/>
      <c r="C163" s="162" t="s">
        <v>236</v>
      </c>
      <c r="D163" s="163" t="s">
        <v>536</v>
      </c>
      <c r="E163" s="164" t="s">
        <v>822</v>
      </c>
      <c r="F163" s="165" t="s">
        <v>823</v>
      </c>
      <c r="G163" s="166" t="s">
        <v>170</v>
      </c>
      <c r="H163" s="167">
        <v>11.16</v>
      </c>
      <c r="I163" s="168"/>
      <c r="J163" s="169">
        <f>ROUND(I163*H163,2)</f>
        <v>0</v>
      </c>
      <c r="K163" s="165" t="s">
        <v>325</v>
      </c>
      <c r="L163" s="170"/>
      <c r="M163" s="171" t="s">
        <v>1</v>
      </c>
      <c r="N163" s="172" t="s">
        <v>47</v>
      </c>
      <c r="P163" s="140">
        <f>O163*H163</f>
        <v>0</v>
      </c>
      <c r="Q163" s="140">
        <v>2.31E-3</v>
      </c>
      <c r="R163" s="140">
        <f>Q163*H163</f>
        <v>2.57796E-2</v>
      </c>
      <c r="S163" s="140">
        <v>0</v>
      </c>
      <c r="T163" s="141">
        <f>S163*H163</f>
        <v>0</v>
      </c>
      <c r="AR163" s="142" t="s">
        <v>331</v>
      </c>
      <c r="AT163" s="142" t="s">
        <v>536</v>
      </c>
      <c r="AU163" s="142" t="s">
        <v>114</v>
      </c>
      <c r="AY163" s="15" t="s">
        <v>164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114</v>
      </c>
      <c r="BK163" s="143">
        <f>ROUND(I163*H163,2)</f>
        <v>0</v>
      </c>
      <c r="BL163" s="15" t="s">
        <v>245</v>
      </c>
      <c r="BM163" s="142" t="s">
        <v>824</v>
      </c>
    </row>
    <row r="164" spans="2:65" s="12" customFormat="1" ht="11.25">
      <c r="B164" s="144"/>
      <c r="D164" s="145" t="s">
        <v>174</v>
      </c>
      <c r="E164" s="146" t="s">
        <v>1</v>
      </c>
      <c r="F164" s="147" t="s">
        <v>825</v>
      </c>
      <c r="H164" s="148">
        <v>11.16</v>
      </c>
      <c r="I164" s="149"/>
      <c r="L164" s="144"/>
      <c r="M164" s="150"/>
      <c r="T164" s="151"/>
      <c r="AT164" s="146" t="s">
        <v>174</v>
      </c>
      <c r="AU164" s="146" t="s">
        <v>114</v>
      </c>
      <c r="AV164" s="12" t="s">
        <v>114</v>
      </c>
      <c r="AW164" s="12" t="s">
        <v>35</v>
      </c>
      <c r="AX164" s="12" t="s">
        <v>89</v>
      </c>
      <c r="AY164" s="146" t="s">
        <v>164</v>
      </c>
    </row>
    <row r="165" spans="2:65" s="11" customFormat="1" ht="22.9" customHeight="1">
      <c r="B165" s="118"/>
      <c r="D165" s="119" t="s">
        <v>80</v>
      </c>
      <c r="E165" s="128" t="s">
        <v>392</v>
      </c>
      <c r="F165" s="128" t="s">
        <v>393</v>
      </c>
      <c r="I165" s="121"/>
      <c r="J165" s="129">
        <f>BK165</f>
        <v>0</v>
      </c>
      <c r="L165" s="118"/>
      <c r="M165" s="123"/>
      <c r="P165" s="124">
        <f>SUM(P166:P167)</f>
        <v>0</v>
      </c>
      <c r="R165" s="124">
        <f>SUM(R166:R167)</f>
        <v>0.58878000000000008</v>
      </c>
      <c r="T165" s="125">
        <f>SUM(T166:T167)</f>
        <v>0</v>
      </c>
      <c r="AR165" s="119" t="s">
        <v>114</v>
      </c>
      <c r="AT165" s="126" t="s">
        <v>80</v>
      </c>
      <c r="AU165" s="126" t="s">
        <v>89</v>
      </c>
      <c r="AY165" s="119" t="s">
        <v>164</v>
      </c>
      <c r="BK165" s="127">
        <f>SUM(BK166:BK167)</f>
        <v>0</v>
      </c>
    </row>
    <row r="166" spans="2:65" s="1" customFormat="1" ht="16.5" customHeight="1">
      <c r="B166" s="30"/>
      <c r="C166" s="130" t="s">
        <v>105</v>
      </c>
      <c r="D166" s="131" t="s">
        <v>167</v>
      </c>
      <c r="E166" s="132" t="s">
        <v>826</v>
      </c>
      <c r="F166" s="133" t="s">
        <v>827</v>
      </c>
      <c r="G166" s="134" t="s">
        <v>170</v>
      </c>
      <c r="H166" s="135">
        <v>18</v>
      </c>
      <c r="I166" s="136"/>
      <c r="J166" s="137">
        <f>ROUND(I166*H166,2)</f>
        <v>0</v>
      </c>
      <c r="K166" s="133" t="s">
        <v>171</v>
      </c>
      <c r="L166" s="30"/>
      <c r="M166" s="138" t="s">
        <v>1</v>
      </c>
      <c r="N166" s="139" t="s">
        <v>47</v>
      </c>
      <c r="P166" s="140">
        <f>O166*H166</f>
        <v>0</v>
      </c>
      <c r="Q166" s="140">
        <v>3.2710000000000003E-2</v>
      </c>
      <c r="R166" s="140">
        <f>Q166*H166</f>
        <v>0.58878000000000008</v>
      </c>
      <c r="S166" s="140">
        <v>0</v>
      </c>
      <c r="T166" s="141">
        <f>S166*H166</f>
        <v>0</v>
      </c>
      <c r="AR166" s="142" t="s">
        <v>245</v>
      </c>
      <c r="AT166" s="142" t="s">
        <v>167</v>
      </c>
      <c r="AU166" s="142" t="s">
        <v>114</v>
      </c>
      <c r="AY166" s="15" t="s">
        <v>164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114</v>
      </c>
      <c r="BK166" s="143">
        <f>ROUND(I166*H166,2)</f>
        <v>0</v>
      </c>
      <c r="BL166" s="15" t="s">
        <v>245</v>
      </c>
      <c r="BM166" s="142" t="s">
        <v>828</v>
      </c>
    </row>
    <row r="167" spans="2:65" s="12" customFormat="1" ht="11.25">
      <c r="B167" s="144"/>
      <c r="D167" s="145" t="s">
        <v>174</v>
      </c>
      <c r="E167" s="146" t="s">
        <v>1</v>
      </c>
      <c r="F167" s="147" t="s">
        <v>829</v>
      </c>
      <c r="H167" s="148">
        <v>18</v>
      </c>
      <c r="I167" s="149"/>
      <c r="L167" s="144"/>
      <c r="M167" s="150"/>
      <c r="T167" s="151"/>
      <c r="AT167" s="146" t="s">
        <v>174</v>
      </c>
      <c r="AU167" s="146" t="s">
        <v>114</v>
      </c>
      <c r="AV167" s="12" t="s">
        <v>114</v>
      </c>
      <c r="AW167" s="12" t="s">
        <v>35</v>
      </c>
      <c r="AX167" s="12" t="s">
        <v>89</v>
      </c>
      <c r="AY167" s="146" t="s">
        <v>164</v>
      </c>
    </row>
    <row r="168" spans="2:65" s="11" customFormat="1" ht="22.9" customHeight="1">
      <c r="B168" s="118"/>
      <c r="D168" s="119" t="s">
        <v>80</v>
      </c>
      <c r="E168" s="128" t="s">
        <v>458</v>
      </c>
      <c r="F168" s="128" t="s">
        <v>459</v>
      </c>
      <c r="I168" s="121"/>
      <c r="J168" s="129">
        <f>BK168</f>
        <v>0</v>
      </c>
      <c r="L168" s="118"/>
      <c r="M168" s="123"/>
      <c r="P168" s="124">
        <f>SUM(P169:P212)</f>
        <v>0</v>
      </c>
      <c r="R168" s="124">
        <f>SUM(R169:R212)</f>
        <v>0.97366800000000009</v>
      </c>
      <c r="T168" s="125">
        <f>SUM(T169:T212)</f>
        <v>0</v>
      </c>
      <c r="AR168" s="119" t="s">
        <v>114</v>
      </c>
      <c r="AT168" s="126" t="s">
        <v>80</v>
      </c>
      <c r="AU168" s="126" t="s">
        <v>89</v>
      </c>
      <c r="AY168" s="119" t="s">
        <v>164</v>
      </c>
      <c r="BK168" s="127">
        <f>SUM(BK169:BK212)</f>
        <v>0</v>
      </c>
    </row>
    <row r="169" spans="2:65" s="1" customFormat="1" ht="16.5" customHeight="1">
      <c r="B169" s="30"/>
      <c r="C169" s="130" t="s">
        <v>245</v>
      </c>
      <c r="D169" s="131" t="s">
        <v>167</v>
      </c>
      <c r="E169" s="132" t="s">
        <v>830</v>
      </c>
      <c r="F169" s="133" t="s">
        <v>831</v>
      </c>
      <c r="G169" s="134" t="s">
        <v>170</v>
      </c>
      <c r="H169" s="135">
        <v>29.6</v>
      </c>
      <c r="I169" s="136"/>
      <c r="J169" s="137">
        <f>ROUND(I169*H169,2)</f>
        <v>0</v>
      </c>
      <c r="K169" s="133" t="s">
        <v>171</v>
      </c>
      <c r="L169" s="30"/>
      <c r="M169" s="138" t="s">
        <v>1</v>
      </c>
      <c r="N169" s="139" t="s">
        <v>47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245</v>
      </c>
      <c r="AT169" s="142" t="s">
        <v>167</v>
      </c>
      <c r="AU169" s="142" t="s">
        <v>114</v>
      </c>
      <c r="AY169" s="15" t="s">
        <v>164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114</v>
      </c>
      <c r="BK169" s="143">
        <f>ROUND(I169*H169,2)</f>
        <v>0</v>
      </c>
      <c r="BL169" s="15" t="s">
        <v>245</v>
      </c>
      <c r="BM169" s="142" t="s">
        <v>832</v>
      </c>
    </row>
    <row r="170" spans="2:65" s="12" customFormat="1" ht="11.25">
      <c r="B170" s="144"/>
      <c r="D170" s="145" t="s">
        <v>174</v>
      </c>
      <c r="E170" s="146" t="s">
        <v>1</v>
      </c>
      <c r="F170" s="147" t="s">
        <v>833</v>
      </c>
      <c r="H170" s="148">
        <v>9.9</v>
      </c>
      <c r="I170" s="149"/>
      <c r="L170" s="144"/>
      <c r="M170" s="150"/>
      <c r="T170" s="151"/>
      <c r="AT170" s="146" t="s">
        <v>174</v>
      </c>
      <c r="AU170" s="146" t="s">
        <v>114</v>
      </c>
      <c r="AV170" s="12" t="s">
        <v>114</v>
      </c>
      <c r="AW170" s="12" t="s">
        <v>35</v>
      </c>
      <c r="AX170" s="12" t="s">
        <v>81</v>
      </c>
      <c r="AY170" s="146" t="s">
        <v>164</v>
      </c>
    </row>
    <row r="171" spans="2:65" s="12" customFormat="1" ht="11.25">
      <c r="B171" s="144"/>
      <c r="D171" s="145" t="s">
        <v>174</v>
      </c>
      <c r="E171" s="146" t="s">
        <v>1</v>
      </c>
      <c r="F171" s="147" t="s">
        <v>834</v>
      </c>
      <c r="H171" s="148">
        <v>19.7</v>
      </c>
      <c r="I171" s="149"/>
      <c r="L171" s="144"/>
      <c r="M171" s="150"/>
      <c r="T171" s="151"/>
      <c r="AT171" s="146" t="s">
        <v>174</v>
      </c>
      <c r="AU171" s="146" t="s">
        <v>114</v>
      </c>
      <c r="AV171" s="12" t="s">
        <v>114</v>
      </c>
      <c r="AW171" s="12" t="s">
        <v>35</v>
      </c>
      <c r="AX171" s="12" t="s">
        <v>81</v>
      </c>
      <c r="AY171" s="146" t="s">
        <v>164</v>
      </c>
    </row>
    <row r="172" spans="2:65" s="13" customFormat="1" ht="11.25">
      <c r="B172" s="152"/>
      <c r="D172" s="145" t="s">
        <v>174</v>
      </c>
      <c r="E172" s="153" t="s">
        <v>1</v>
      </c>
      <c r="F172" s="154" t="s">
        <v>221</v>
      </c>
      <c r="H172" s="155">
        <v>29.6</v>
      </c>
      <c r="I172" s="156"/>
      <c r="L172" s="152"/>
      <c r="M172" s="157"/>
      <c r="T172" s="158"/>
      <c r="AT172" s="153" t="s">
        <v>174</v>
      </c>
      <c r="AU172" s="153" t="s">
        <v>114</v>
      </c>
      <c r="AV172" s="13" t="s">
        <v>172</v>
      </c>
      <c r="AW172" s="13" t="s">
        <v>35</v>
      </c>
      <c r="AX172" s="13" t="s">
        <v>89</v>
      </c>
      <c r="AY172" s="153" t="s">
        <v>164</v>
      </c>
    </row>
    <row r="173" spans="2:65" s="1" customFormat="1" ht="16.5" customHeight="1">
      <c r="B173" s="30"/>
      <c r="C173" s="130" t="s">
        <v>250</v>
      </c>
      <c r="D173" s="131" t="s">
        <v>167</v>
      </c>
      <c r="E173" s="132" t="s">
        <v>835</v>
      </c>
      <c r="F173" s="133" t="s">
        <v>836</v>
      </c>
      <c r="G173" s="134" t="s">
        <v>170</v>
      </c>
      <c r="H173" s="135">
        <v>29.6</v>
      </c>
      <c r="I173" s="136"/>
      <c r="J173" s="137">
        <f>ROUND(I173*H173,2)</f>
        <v>0</v>
      </c>
      <c r="K173" s="133" t="s">
        <v>171</v>
      </c>
      <c r="L173" s="30"/>
      <c r="M173" s="138" t="s">
        <v>1</v>
      </c>
      <c r="N173" s="139" t="s">
        <v>47</v>
      </c>
      <c r="P173" s="140">
        <f>O173*H173</f>
        <v>0</v>
      </c>
      <c r="Q173" s="140">
        <v>2.9999999999999997E-4</v>
      </c>
      <c r="R173" s="140">
        <f>Q173*H173</f>
        <v>8.879999999999999E-3</v>
      </c>
      <c r="S173" s="140">
        <v>0</v>
      </c>
      <c r="T173" s="141">
        <f>S173*H173</f>
        <v>0</v>
      </c>
      <c r="AR173" s="142" t="s">
        <v>245</v>
      </c>
      <c r="AT173" s="142" t="s">
        <v>167</v>
      </c>
      <c r="AU173" s="142" t="s">
        <v>114</v>
      </c>
      <c r="AY173" s="15" t="s">
        <v>164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114</v>
      </c>
      <c r="BK173" s="143">
        <f>ROUND(I173*H173,2)</f>
        <v>0</v>
      </c>
      <c r="BL173" s="15" t="s">
        <v>245</v>
      </c>
      <c r="BM173" s="142" t="s">
        <v>837</v>
      </c>
    </row>
    <row r="174" spans="2:65" s="12" customFormat="1" ht="11.25">
      <c r="B174" s="144"/>
      <c r="D174" s="145" t="s">
        <v>174</v>
      </c>
      <c r="E174" s="146" t="s">
        <v>1</v>
      </c>
      <c r="F174" s="147" t="s">
        <v>833</v>
      </c>
      <c r="H174" s="148">
        <v>9.9</v>
      </c>
      <c r="I174" s="149"/>
      <c r="L174" s="144"/>
      <c r="M174" s="150"/>
      <c r="T174" s="151"/>
      <c r="AT174" s="146" t="s">
        <v>174</v>
      </c>
      <c r="AU174" s="146" t="s">
        <v>114</v>
      </c>
      <c r="AV174" s="12" t="s">
        <v>114</v>
      </c>
      <c r="AW174" s="12" t="s">
        <v>35</v>
      </c>
      <c r="AX174" s="12" t="s">
        <v>81</v>
      </c>
      <c r="AY174" s="146" t="s">
        <v>164</v>
      </c>
    </row>
    <row r="175" spans="2:65" s="12" customFormat="1" ht="11.25">
      <c r="B175" s="144"/>
      <c r="D175" s="145" t="s">
        <v>174</v>
      </c>
      <c r="E175" s="146" t="s">
        <v>1</v>
      </c>
      <c r="F175" s="147" t="s">
        <v>834</v>
      </c>
      <c r="H175" s="148">
        <v>19.7</v>
      </c>
      <c r="I175" s="149"/>
      <c r="L175" s="144"/>
      <c r="M175" s="150"/>
      <c r="T175" s="151"/>
      <c r="AT175" s="146" t="s">
        <v>174</v>
      </c>
      <c r="AU175" s="146" t="s">
        <v>114</v>
      </c>
      <c r="AV175" s="12" t="s">
        <v>114</v>
      </c>
      <c r="AW175" s="12" t="s">
        <v>35</v>
      </c>
      <c r="AX175" s="12" t="s">
        <v>81</v>
      </c>
      <c r="AY175" s="146" t="s">
        <v>164</v>
      </c>
    </row>
    <row r="176" spans="2:65" s="13" customFormat="1" ht="11.25">
      <c r="B176" s="152"/>
      <c r="D176" s="145" t="s">
        <v>174</v>
      </c>
      <c r="E176" s="153" t="s">
        <v>1</v>
      </c>
      <c r="F176" s="154" t="s">
        <v>221</v>
      </c>
      <c r="H176" s="155">
        <v>29.6</v>
      </c>
      <c r="I176" s="156"/>
      <c r="L176" s="152"/>
      <c r="M176" s="157"/>
      <c r="T176" s="158"/>
      <c r="AT176" s="153" t="s">
        <v>174</v>
      </c>
      <c r="AU176" s="153" t="s">
        <v>114</v>
      </c>
      <c r="AV176" s="13" t="s">
        <v>172</v>
      </c>
      <c r="AW176" s="13" t="s">
        <v>35</v>
      </c>
      <c r="AX176" s="13" t="s">
        <v>89</v>
      </c>
      <c r="AY176" s="153" t="s">
        <v>164</v>
      </c>
    </row>
    <row r="177" spans="2:65" s="1" customFormat="1" ht="16.5" customHeight="1">
      <c r="B177" s="30"/>
      <c r="C177" s="130" t="s">
        <v>108</v>
      </c>
      <c r="D177" s="131" t="s">
        <v>167</v>
      </c>
      <c r="E177" s="132" t="s">
        <v>838</v>
      </c>
      <c r="F177" s="133" t="s">
        <v>839</v>
      </c>
      <c r="G177" s="134" t="s">
        <v>170</v>
      </c>
      <c r="H177" s="135">
        <v>10.7</v>
      </c>
      <c r="I177" s="136"/>
      <c r="J177" s="137">
        <f>ROUND(I177*H177,2)</f>
        <v>0</v>
      </c>
      <c r="K177" s="133" t="s">
        <v>171</v>
      </c>
      <c r="L177" s="30"/>
      <c r="M177" s="138" t="s">
        <v>1</v>
      </c>
      <c r="N177" s="139" t="s">
        <v>47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245</v>
      </c>
      <c r="AT177" s="142" t="s">
        <v>167</v>
      </c>
      <c r="AU177" s="142" t="s">
        <v>114</v>
      </c>
      <c r="AY177" s="15" t="s">
        <v>164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114</v>
      </c>
      <c r="BK177" s="143">
        <f>ROUND(I177*H177,2)</f>
        <v>0</v>
      </c>
      <c r="BL177" s="15" t="s">
        <v>245</v>
      </c>
      <c r="BM177" s="142" t="s">
        <v>840</v>
      </c>
    </row>
    <row r="178" spans="2:65" s="12" customFormat="1" ht="11.25">
      <c r="B178" s="144"/>
      <c r="D178" s="145" t="s">
        <v>174</v>
      </c>
      <c r="E178" s="146" t="s">
        <v>1</v>
      </c>
      <c r="F178" s="147" t="s">
        <v>841</v>
      </c>
      <c r="H178" s="148">
        <v>10.7</v>
      </c>
      <c r="I178" s="149"/>
      <c r="L178" s="144"/>
      <c r="M178" s="150"/>
      <c r="T178" s="151"/>
      <c r="AT178" s="146" t="s">
        <v>174</v>
      </c>
      <c r="AU178" s="146" t="s">
        <v>114</v>
      </c>
      <c r="AV178" s="12" t="s">
        <v>114</v>
      </c>
      <c r="AW178" s="12" t="s">
        <v>35</v>
      </c>
      <c r="AX178" s="12" t="s">
        <v>89</v>
      </c>
      <c r="AY178" s="146" t="s">
        <v>164</v>
      </c>
    </row>
    <row r="179" spans="2:65" s="1" customFormat="1" ht="16.5" customHeight="1">
      <c r="B179" s="30"/>
      <c r="C179" s="130" t="s">
        <v>111</v>
      </c>
      <c r="D179" s="131" t="s">
        <v>167</v>
      </c>
      <c r="E179" s="132" t="s">
        <v>842</v>
      </c>
      <c r="F179" s="133" t="s">
        <v>843</v>
      </c>
      <c r="G179" s="134" t="s">
        <v>170</v>
      </c>
      <c r="H179" s="135">
        <v>10.7</v>
      </c>
      <c r="I179" s="136"/>
      <c r="J179" s="137">
        <f>ROUND(I179*H179,2)</f>
        <v>0</v>
      </c>
      <c r="K179" s="133" t="s">
        <v>171</v>
      </c>
      <c r="L179" s="30"/>
      <c r="M179" s="138" t="s">
        <v>1</v>
      </c>
      <c r="N179" s="139" t="s">
        <v>47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245</v>
      </c>
      <c r="AT179" s="142" t="s">
        <v>167</v>
      </c>
      <c r="AU179" s="142" t="s">
        <v>114</v>
      </c>
      <c r="AY179" s="15" t="s">
        <v>164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114</v>
      </c>
      <c r="BK179" s="143">
        <f>ROUND(I179*H179,2)</f>
        <v>0</v>
      </c>
      <c r="BL179" s="15" t="s">
        <v>245</v>
      </c>
      <c r="BM179" s="142" t="s">
        <v>844</v>
      </c>
    </row>
    <row r="180" spans="2:65" s="12" customFormat="1" ht="11.25">
      <c r="B180" s="144"/>
      <c r="D180" s="145" t="s">
        <v>174</v>
      </c>
      <c r="E180" s="146" t="s">
        <v>1</v>
      </c>
      <c r="F180" s="147" t="s">
        <v>841</v>
      </c>
      <c r="H180" s="148">
        <v>10.7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89</v>
      </c>
      <c r="AY180" s="146" t="s">
        <v>164</v>
      </c>
    </row>
    <row r="181" spans="2:65" s="1" customFormat="1" ht="16.5" customHeight="1">
      <c r="B181" s="30"/>
      <c r="C181" s="130" t="s">
        <v>268</v>
      </c>
      <c r="D181" s="131" t="s">
        <v>167</v>
      </c>
      <c r="E181" s="132" t="s">
        <v>845</v>
      </c>
      <c r="F181" s="133" t="s">
        <v>846</v>
      </c>
      <c r="G181" s="134" t="s">
        <v>170</v>
      </c>
      <c r="H181" s="135">
        <v>5.7</v>
      </c>
      <c r="I181" s="136"/>
      <c r="J181" s="137">
        <f>ROUND(I181*H181,2)</f>
        <v>0</v>
      </c>
      <c r="K181" s="133" t="s">
        <v>171</v>
      </c>
      <c r="L181" s="30"/>
      <c r="M181" s="138" t="s">
        <v>1</v>
      </c>
      <c r="N181" s="139" t="s">
        <v>47</v>
      </c>
      <c r="P181" s="140">
        <f>O181*H181</f>
        <v>0</v>
      </c>
      <c r="Q181" s="140">
        <v>1.2E-2</v>
      </c>
      <c r="R181" s="140">
        <f>Q181*H181</f>
        <v>6.8400000000000002E-2</v>
      </c>
      <c r="S181" s="140">
        <v>0</v>
      </c>
      <c r="T181" s="141">
        <f>S181*H181</f>
        <v>0</v>
      </c>
      <c r="AR181" s="142" t="s">
        <v>245</v>
      </c>
      <c r="AT181" s="142" t="s">
        <v>167</v>
      </c>
      <c r="AU181" s="142" t="s">
        <v>114</v>
      </c>
      <c r="AY181" s="15" t="s">
        <v>164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5" t="s">
        <v>114</v>
      </c>
      <c r="BK181" s="143">
        <f>ROUND(I181*H181,2)</f>
        <v>0</v>
      </c>
      <c r="BL181" s="15" t="s">
        <v>245</v>
      </c>
      <c r="BM181" s="142" t="s">
        <v>847</v>
      </c>
    </row>
    <row r="182" spans="2:65" s="12" customFormat="1" ht="11.25">
      <c r="B182" s="144"/>
      <c r="D182" s="145" t="s">
        <v>174</v>
      </c>
      <c r="E182" s="146" t="s">
        <v>1</v>
      </c>
      <c r="F182" s="147" t="s">
        <v>848</v>
      </c>
      <c r="H182" s="148">
        <v>5.7</v>
      </c>
      <c r="I182" s="149"/>
      <c r="L182" s="144"/>
      <c r="M182" s="150"/>
      <c r="T182" s="151"/>
      <c r="AT182" s="146" t="s">
        <v>174</v>
      </c>
      <c r="AU182" s="146" t="s">
        <v>114</v>
      </c>
      <c r="AV182" s="12" t="s">
        <v>114</v>
      </c>
      <c r="AW182" s="12" t="s">
        <v>35</v>
      </c>
      <c r="AX182" s="12" t="s">
        <v>89</v>
      </c>
      <c r="AY182" s="146" t="s">
        <v>164</v>
      </c>
    </row>
    <row r="183" spans="2:65" s="1" customFormat="1" ht="24.2" customHeight="1">
      <c r="B183" s="30"/>
      <c r="C183" s="130" t="s">
        <v>7</v>
      </c>
      <c r="D183" s="131" t="s">
        <v>167</v>
      </c>
      <c r="E183" s="132" t="s">
        <v>849</v>
      </c>
      <c r="F183" s="133" t="s">
        <v>850</v>
      </c>
      <c r="G183" s="134" t="s">
        <v>276</v>
      </c>
      <c r="H183" s="135">
        <v>2.4</v>
      </c>
      <c r="I183" s="136"/>
      <c r="J183" s="137">
        <f>ROUND(I183*H183,2)</f>
        <v>0</v>
      </c>
      <c r="K183" s="133" t="s">
        <v>171</v>
      </c>
      <c r="L183" s="30"/>
      <c r="M183" s="138" t="s">
        <v>1</v>
      </c>
      <c r="N183" s="139" t="s">
        <v>47</v>
      </c>
      <c r="P183" s="140">
        <f>O183*H183</f>
        <v>0</v>
      </c>
      <c r="Q183" s="140">
        <v>1.0200000000000001E-3</v>
      </c>
      <c r="R183" s="140">
        <f>Q183*H183</f>
        <v>2.4480000000000001E-3</v>
      </c>
      <c r="S183" s="140">
        <v>0</v>
      </c>
      <c r="T183" s="141">
        <f>S183*H183</f>
        <v>0</v>
      </c>
      <c r="AR183" s="142" t="s">
        <v>245</v>
      </c>
      <c r="AT183" s="142" t="s">
        <v>167</v>
      </c>
      <c r="AU183" s="142" t="s">
        <v>114</v>
      </c>
      <c r="AY183" s="15" t="s">
        <v>164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114</v>
      </c>
      <c r="BK183" s="143">
        <f>ROUND(I183*H183,2)</f>
        <v>0</v>
      </c>
      <c r="BL183" s="15" t="s">
        <v>245</v>
      </c>
      <c r="BM183" s="142" t="s">
        <v>851</v>
      </c>
    </row>
    <row r="184" spans="2:65" s="12" customFormat="1" ht="11.25">
      <c r="B184" s="144"/>
      <c r="D184" s="145" t="s">
        <v>174</v>
      </c>
      <c r="E184" s="146" t="s">
        <v>1</v>
      </c>
      <c r="F184" s="147" t="s">
        <v>852</v>
      </c>
      <c r="H184" s="148">
        <v>2.4</v>
      </c>
      <c r="I184" s="149"/>
      <c r="L184" s="144"/>
      <c r="M184" s="150"/>
      <c r="T184" s="151"/>
      <c r="AT184" s="146" t="s">
        <v>174</v>
      </c>
      <c r="AU184" s="146" t="s">
        <v>114</v>
      </c>
      <c r="AV184" s="12" t="s">
        <v>114</v>
      </c>
      <c r="AW184" s="12" t="s">
        <v>35</v>
      </c>
      <c r="AX184" s="12" t="s">
        <v>89</v>
      </c>
      <c r="AY184" s="146" t="s">
        <v>164</v>
      </c>
    </row>
    <row r="185" spans="2:65" s="1" customFormat="1" ht="24.2" customHeight="1">
      <c r="B185" s="30"/>
      <c r="C185" s="162" t="s">
        <v>278</v>
      </c>
      <c r="D185" s="163" t="s">
        <v>536</v>
      </c>
      <c r="E185" s="164" t="s">
        <v>853</v>
      </c>
      <c r="F185" s="165" t="s">
        <v>854</v>
      </c>
      <c r="G185" s="166" t="s">
        <v>276</v>
      </c>
      <c r="H185" s="167">
        <v>2.88</v>
      </c>
      <c r="I185" s="168"/>
      <c r="J185" s="169">
        <f>ROUND(I185*H185,2)</f>
        <v>0</v>
      </c>
      <c r="K185" s="165" t="s">
        <v>325</v>
      </c>
      <c r="L185" s="170"/>
      <c r="M185" s="171" t="s">
        <v>1</v>
      </c>
      <c r="N185" s="172" t="s">
        <v>47</v>
      </c>
      <c r="P185" s="140">
        <f>O185*H185</f>
        <v>0</v>
      </c>
      <c r="Q185" s="140">
        <v>6.6E-3</v>
      </c>
      <c r="R185" s="140">
        <f>Q185*H185</f>
        <v>1.9008000000000001E-2</v>
      </c>
      <c r="S185" s="140">
        <v>0</v>
      </c>
      <c r="T185" s="141">
        <f>S185*H185</f>
        <v>0</v>
      </c>
      <c r="AR185" s="142" t="s">
        <v>331</v>
      </c>
      <c r="AT185" s="142" t="s">
        <v>536</v>
      </c>
      <c r="AU185" s="142" t="s">
        <v>114</v>
      </c>
      <c r="AY185" s="15" t="s">
        <v>164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114</v>
      </c>
      <c r="BK185" s="143">
        <f>ROUND(I185*H185,2)</f>
        <v>0</v>
      </c>
      <c r="BL185" s="15" t="s">
        <v>245</v>
      </c>
      <c r="BM185" s="142" t="s">
        <v>855</v>
      </c>
    </row>
    <row r="186" spans="2:65" s="12" customFormat="1" ht="11.25">
      <c r="B186" s="144"/>
      <c r="D186" s="145" t="s">
        <v>174</v>
      </c>
      <c r="E186" s="146" t="s">
        <v>1</v>
      </c>
      <c r="F186" s="147" t="s">
        <v>856</v>
      </c>
      <c r="H186" s="148">
        <v>2.88</v>
      </c>
      <c r="I186" s="149"/>
      <c r="L186" s="144"/>
      <c r="M186" s="150"/>
      <c r="T186" s="151"/>
      <c r="AT186" s="146" t="s">
        <v>174</v>
      </c>
      <c r="AU186" s="146" t="s">
        <v>114</v>
      </c>
      <c r="AV186" s="12" t="s">
        <v>114</v>
      </c>
      <c r="AW186" s="12" t="s">
        <v>35</v>
      </c>
      <c r="AX186" s="12" t="s">
        <v>89</v>
      </c>
      <c r="AY186" s="146" t="s">
        <v>164</v>
      </c>
    </row>
    <row r="187" spans="2:65" s="1" customFormat="1" ht="24.2" customHeight="1">
      <c r="B187" s="30"/>
      <c r="C187" s="130" t="s">
        <v>283</v>
      </c>
      <c r="D187" s="131" t="s">
        <v>167</v>
      </c>
      <c r="E187" s="132" t="s">
        <v>857</v>
      </c>
      <c r="F187" s="133" t="s">
        <v>858</v>
      </c>
      <c r="G187" s="134" t="s">
        <v>276</v>
      </c>
      <c r="H187" s="135">
        <v>2.4</v>
      </c>
      <c r="I187" s="136"/>
      <c r="J187" s="137">
        <f>ROUND(I187*H187,2)</f>
        <v>0</v>
      </c>
      <c r="K187" s="133" t="s">
        <v>171</v>
      </c>
      <c r="L187" s="30"/>
      <c r="M187" s="138" t="s">
        <v>1</v>
      </c>
      <c r="N187" s="139" t="s">
        <v>47</v>
      </c>
      <c r="P187" s="140">
        <f>O187*H187</f>
        <v>0</v>
      </c>
      <c r="Q187" s="140">
        <v>1.0200000000000001E-3</v>
      </c>
      <c r="R187" s="140">
        <f>Q187*H187</f>
        <v>2.4480000000000001E-3</v>
      </c>
      <c r="S187" s="140">
        <v>0</v>
      </c>
      <c r="T187" s="141">
        <f>S187*H187</f>
        <v>0</v>
      </c>
      <c r="AR187" s="142" t="s">
        <v>245</v>
      </c>
      <c r="AT187" s="142" t="s">
        <v>167</v>
      </c>
      <c r="AU187" s="142" t="s">
        <v>114</v>
      </c>
      <c r="AY187" s="15" t="s">
        <v>164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5" t="s">
        <v>114</v>
      </c>
      <c r="BK187" s="143">
        <f>ROUND(I187*H187,2)</f>
        <v>0</v>
      </c>
      <c r="BL187" s="15" t="s">
        <v>245</v>
      </c>
      <c r="BM187" s="142" t="s">
        <v>859</v>
      </c>
    </row>
    <row r="188" spans="2:65" s="12" customFormat="1" ht="11.25">
      <c r="B188" s="144"/>
      <c r="D188" s="145" t="s">
        <v>174</v>
      </c>
      <c r="E188" s="146" t="s">
        <v>1</v>
      </c>
      <c r="F188" s="147" t="s">
        <v>852</v>
      </c>
      <c r="H188" s="148">
        <v>2.4</v>
      </c>
      <c r="I188" s="149"/>
      <c r="L188" s="144"/>
      <c r="M188" s="150"/>
      <c r="T188" s="151"/>
      <c r="AT188" s="146" t="s">
        <v>174</v>
      </c>
      <c r="AU188" s="146" t="s">
        <v>114</v>
      </c>
      <c r="AV188" s="12" t="s">
        <v>114</v>
      </c>
      <c r="AW188" s="12" t="s">
        <v>35</v>
      </c>
      <c r="AX188" s="12" t="s">
        <v>89</v>
      </c>
      <c r="AY188" s="146" t="s">
        <v>164</v>
      </c>
    </row>
    <row r="189" spans="2:65" s="1" customFormat="1" ht="16.5" customHeight="1">
      <c r="B189" s="30"/>
      <c r="C189" s="162" t="s">
        <v>287</v>
      </c>
      <c r="D189" s="163" t="s">
        <v>536</v>
      </c>
      <c r="E189" s="164" t="s">
        <v>860</v>
      </c>
      <c r="F189" s="165" t="s">
        <v>861</v>
      </c>
      <c r="G189" s="166" t="s">
        <v>170</v>
      </c>
      <c r="H189" s="167">
        <v>0.57599999999999996</v>
      </c>
      <c r="I189" s="168"/>
      <c r="J189" s="169">
        <f>ROUND(I189*H189,2)</f>
        <v>0</v>
      </c>
      <c r="K189" s="165" t="s">
        <v>171</v>
      </c>
      <c r="L189" s="170"/>
      <c r="M189" s="171" t="s">
        <v>1</v>
      </c>
      <c r="N189" s="172" t="s">
        <v>47</v>
      </c>
      <c r="P189" s="140">
        <f>O189*H189</f>
        <v>0</v>
      </c>
      <c r="Q189" s="140">
        <v>2.1999999999999999E-2</v>
      </c>
      <c r="R189" s="140">
        <f>Q189*H189</f>
        <v>1.2671999999999998E-2</v>
      </c>
      <c r="S189" s="140">
        <v>0</v>
      </c>
      <c r="T189" s="141">
        <f>S189*H189</f>
        <v>0</v>
      </c>
      <c r="AR189" s="142" t="s">
        <v>331</v>
      </c>
      <c r="AT189" s="142" t="s">
        <v>536</v>
      </c>
      <c r="AU189" s="142" t="s">
        <v>114</v>
      </c>
      <c r="AY189" s="15" t="s">
        <v>164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5" t="s">
        <v>114</v>
      </c>
      <c r="BK189" s="143">
        <f>ROUND(I189*H189,2)</f>
        <v>0</v>
      </c>
      <c r="BL189" s="15" t="s">
        <v>245</v>
      </c>
      <c r="BM189" s="142" t="s">
        <v>862</v>
      </c>
    </row>
    <row r="190" spans="2:65" s="12" customFormat="1" ht="11.25">
      <c r="B190" s="144"/>
      <c r="D190" s="145" t="s">
        <v>174</v>
      </c>
      <c r="E190" s="146" t="s">
        <v>1</v>
      </c>
      <c r="F190" s="147" t="s">
        <v>863</v>
      </c>
      <c r="H190" s="148">
        <v>0.57599999999999996</v>
      </c>
      <c r="I190" s="149"/>
      <c r="L190" s="144"/>
      <c r="M190" s="150"/>
      <c r="T190" s="151"/>
      <c r="AT190" s="146" t="s">
        <v>174</v>
      </c>
      <c r="AU190" s="146" t="s">
        <v>114</v>
      </c>
      <c r="AV190" s="12" t="s">
        <v>114</v>
      </c>
      <c r="AW190" s="12" t="s">
        <v>35</v>
      </c>
      <c r="AX190" s="12" t="s">
        <v>89</v>
      </c>
      <c r="AY190" s="146" t="s">
        <v>164</v>
      </c>
    </row>
    <row r="191" spans="2:65" s="1" customFormat="1" ht="21.75" customHeight="1">
      <c r="B191" s="30"/>
      <c r="C191" s="130" t="s">
        <v>292</v>
      </c>
      <c r="D191" s="131" t="s">
        <v>167</v>
      </c>
      <c r="E191" s="132" t="s">
        <v>864</v>
      </c>
      <c r="F191" s="133" t="s">
        <v>865</v>
      </c>
      <c r="G191" s="134" t="s">
        <v>276</v>
      </c>
      <c r="H191" s="135">
        <v>3</v>
      </c>
      <c r="I191" s="136"/>
      <c r="J191" s="137">
        <f>ROUND(I191*H191,2)</f>
        <v>0</v>
      </c>
      <c r="K191" s="133" t="s">
        <v>171</v>
      </c>
      <c r="L191" s="30"/>
      <c r="M191" s="138" t="s">
        <v>1</v>
      </c>
      <c r="N191" s="139" t="s">
        <v>47</v>
      </c>
      <c r="P191" s="140">
        <f>O191*H191</f>
        <v>0</v>
      </c>
      <c r="Q191" s="140">
        <v>4.2999999999999999E-4</v>
      </c>
      <c r="R191" s="140">
        <f>Q191*H191</f>
        <v>1.2899999999999999E-3</v>
      </c>
      <c r="S191" s="140">
        <v>0</v>
      </c>
      <c r="T191" s="141">
        <f>S191*H191</f>
        <v>0</v>
      </c>
      <c r="AR191" s="142" t="s">
        <v>245</v>
      </c>
      <c r="AT191" s="142" t="s">
        <v>167</v>
      </c>
      <c r="AU191" s="142" t="s">
        <v>114</v>
      </c>
      <c r="AY191" s="15" t="s">
        <v>164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114</v>
      </c>
      <c r="BK191" s="143">
        <f>ROUND(I191*H191,2)</f>
        <v>0</v>
      </c>
      <c r="BL191" s="15" t="s">
        <v>245</v>
      </c>
      <c r="BM191" s="142" t="s">
        <v>866</v>
      </c>
    </row>
    <row r="192" spans="2:65" s="12" customFormat="1" ht="11.25">
      <c r="B192" s="144"/>
      <c r="D192" s="145" t="s">
        <v>174</v>
      </c>
      <c r="E192" s="146" t="s">
        <v>1</v>
      </c>
      <c r="F192" s="147" t="s">
        <v>867</v>
      </c>
      <c r="H192" s="148">
        <v>3</v>
      </c>
      <c r="I192" s="149"/>
      <c r="L192" s="144"/>
      <c r="M192" s="150"/>
      <c r="T192" s="151"/>
      <c r="AT192" s="146" t="s">
        <v>174</v>
      </c>
      <c r="AU192" s="146" t="s">
        <v>114</v>
      </c>
      <c r="AV192" s="12" t="s">
        <v>114</v>
      </c>
      <c r="AW192" s="12" t="s">
        <v>35</v>
      </c>
      <c r="AX192" s="12" t="s">
        <v>89</v>
      </c>
      <c r="AY192" s="146" t="s">
        <v>164</v>
      </c>
    </row>
    <row r="193" spans="2:65" s="1" customFormat="1" ht="16.5" customHeight="1">
      <c r="B193" s="30"/>
      <c r="C193" s="162" t="s">
        <v>300</v>
      </c>
      <c r="D193" s="163" t="s">
        <v>536</v>
      </c>
      <c r="E193" s="164" t="s">
        <v>868</v>
      </c>
      <c r="F193" s="165" t="s">
        <v>869</v>
      </c>
      <c r="G193" s="166" t="s">
        <v>276</v>
      </c>
      <c r="H193" s="167">
        <v>3.6</v>
      </c>
      <c r="I193" s="168"/>
      <c r="J193" s="169">
        <f>ROUND(I193*H193,2)</f>
        <v>0</v>
      </c>
      <c r="K193" s="165" t="s">
        <v>171</v>
      </c>
      <c r="L193" s="170"/>
      <c r="M193" s="171" t="s">
        <v>1</v>
      </c>
      <c r="N193" s="172" t="s">
        <v>47</v>
      </c>
      <c r="P193" s="140">
        <f>O193*H193</f>
        <v>0</v>
      </c>
      <c r="Q193" s="140">
        <v>1.98E-3</v>
      </c>
      <c r="R193" s="140">
        <f>Q193*H193</f>
        <v>7.1279999999999998E-3</v>
      </c>
      <c r="S193" s="140">
        <v>0</v>
      </c>
      <c r="T193" s="141">
        <f>S193*H193</f>
        <v>0</v>
      </c>
      <c r="AR193" s="142" t="s">
        <v>331</v>
      </c>
      <c r="AT193" s="142" t="s">
        <v>536</v>
      </c>
      <c r="AU193" s="142" t="s">
        <v>114</v>
      </c>
      <c r="AY193" s="15" t="s">
        <v>164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5" t="s">
        <v>114</v>
      </c>
      <c r="BK193" s="143">
        <f>ROUND(I193*H193,2)</f>
        <v>0</v>
      </c>
      <c r="BL193" s="15" t="s">
        <v>245</v>
      </c>
      <c r="BM193" s="142" t="s">
        <v>870</v>
      </c>
    </row>
    <row r="194" spans="2:65" s="12" customFormat="1" ht="11.25">
      <c r="B194" s="144"/>
      <c r="D194" s="145" t="s">
        <v>174</v>
      </c>
      <c r="E194" s="146" t="s">
        <v>1</v>
      </c>
      <c r="F194" s="147" t="s">
        <v>871</v>
      </c>
      <c r="H194" s="148">
        <v>3.6</v>
      </c>
      <c r="I194" s="149"/>
      <c r="L194" s="144"/>
      <c r="M194" s="150"/>
      <c r="T194" s="151"/>
      <c r="AT194" s="146" t="s">
        <v>174</v>
      </c>
      <c r="AU194" s="146" t="s">
        <v>114</v>
      </c>
      <c r="AV194" s="12" t="s">
        <v>114</v>
      </c>
      <c r="AW194" s="12" t="s">
        <v>35</v>
      </c>
      <c r="AX194" s="12" t="s">
        <v>89</v>
      </c>
      <c r="AY194" s="146" t="s">
        <v>164</v>
      </c>
    </row>
    <row r="195" spans="2:65" s="1" customFormat="1" ht="24.2" customHeight="1">
      <c r="B195" s="30"/>
      <c r="C195" s="130" t="s">
        <v>307</v>
      </c>
      <c r="D195" s="131" t="s">
        <v>167</v>
      </c>
      <c r="E195" s="132" t="s">
        <v>872</v>
      </c>
      <c r="F195" s="133" t="s">
        <v>873</v>
      </c>
      <c r="G195" s="134" t="s">
        <v>276</v>
      </c>
      <c r="H195" s="135">
        <v>3</v>
      </c>
      <c r="I195" s="136"/>
      <c r="J195" s="137">
        <f>ROUND(I195*H195,2)</f>
        <v>0</v>
      </c>
      <c r="K195" s="133" t="s">
        <v>171</v>
      </c>
      <c r="L195" s="30"/>
      <c r="M195" s="138" t="s">
        <v>1</v>
      </c>
      <c r="N195" s="139" t="s">
        <v>47</v>
      </c>
      <c r="P195" s="140">
        <f>O195*H195</f>
        <v>0</v>
      </c>
      <c r="Q195" s="140">
        <v>4.2999999999999999E-4</v>
      </c>
      <c r="R195" s="140">
        <f>Q195*H195</f>
        <v>1.2899999999999999E-3</v>
      </c>
      <c r="S195" s="140">
        <v>0</v>
      </c>
      <c r="T195" s="141">
        <f>S195*H195</f>
        <v>0</v>
      </c>
      <c r="AR195" s="142" t="s">
        <v>245</v>
      </c>
      <c r="AT195" s="142" t="s">
        <v>167</v>
      </c>
      <c r="AU195" s="142" t="s">
        <v>114</v>
      </c>
      <c r="AY195" s="15" t="s">
        <v>164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114</v>
      </c>
      <c r="BK195" s="143">
        <f>ROUND(I195*H195,2)</f>
        <v>0</v>
      </c>
      <c r="BL195" s="15" t="s">
        <v>245</v>
      </c>
      <c r="BM195" s="142" t="s">
        <v>874</v>
      </c>
    </row>
    <row r="196" spans="2:65" s="12" customFormat="1" ht="11.25">
      <c r="B196" s="144"/>
      <c r="D196" s="145" t="s">
        <v>174</v>
      </c>
      <c r="E196" s="146" t="s">
        <v>1</v>
      </c>
      <c r="F196" s="147" t="s">
        <v>875</v>
      </c>
      <c r="H196" s="148">
        <v>3</v>
      </c>
      <c r="I196" s="149"/>
      <c r="L196" s="144"/>
      <c r="M196" s="150"/>
      <c r="T196" s="151"/>
      <c r="AT196" s="146" t="s">
        <v>174</v>
      </c>
      <c r="AU196" s="146" t="s">
        <v>114</v>
      </c>
      <c r="AV196" s="12" t="s">
        <v>114</v>
      </c>
      <c r="AW196" s="12" t="s">
        <v>35</v>
      </c>
      <c r="AX196" s="12" t="s">
        <v>89</v>
      </c>
      <c r="AY196" s="146" t="s">
        <v>164</v>
      </c>
    </row>
    <row r="197" spans="2:65" s="1" customFormat="1" ht="16.5" customHeight="1">
      <c r="B197" s="30"/>
      <c r="C197" s="162" t="s">
        <v>314</v>
      </c>
      <c r="D197" s="163" t="s">
        <v>536</v>
      </c>
      <c r="E197" s="164" t="s">
        <v>868</v>
      </c>
      <c r="F197" s="165" t="s">
        <v>869</v>
      </c>
      <c r="G197" s="166" t="s">
        <v>276</v>
      </c>
      <c r="H197" s="167">
        <v>3.6</v>
      </c>
      <c r="I197" s="168"/>
      <c r="J197" s="169">
        <f>ROUND(I197*H197,2)</f>
        <v>0</v>
      </c>
      <c r="K197" s="165" t="s">
        <v>171</v>
      </c>
      <c r="L197" s="170"/>
      <c r="M197" s="171" t="s">
        <v>1</v>
      </c>
      <c r="N197" s="172" t="s">
        <v>47</v>
      </c>
      <c r="P197" s="140">
        <f>O197*H197</f>
        <v>0</v>
      </c>
      <c r="Q197" s="140">
        <v>1.98E-3</v>
      </c>
      <c r="R197" s="140">
        <f>Q197*H197</f>
        <v>7.1279999999999998E-3</v>
      </c>
      <c r="S197" s="140">
        <v>0</v>
      </c>
      <c r="T197" s="141">
        <f>S197*H197</f>
        <v>0</v>
      </c>
      <c r="AR197" s="142" t="s">
        <v>331</v>
      </c>
      <c r="AT197" s="142" t="s">
        <v>536</v>
      </c>
      <c r="AU197" s="142" t="s">
        <v>114</v>
      </c>
      <c r="AY197" s="15" t="s">
        <v>164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114</v>
      </c>
      <c r="BK197" s="143">
        <f>ROUND(I197*H197,2)</f>
        <v>0</v>
      </c>
      <c r="BL197" s="15" t="s">
        <v>245</v>
      </c>
      <c r="BM197" s="142" t="s">
        <v>876</v>
      </c>
    </row>
    <row r="198" spans="2:65" s="12" customFormat="1" ht="11.25">
      <c r="B198" s="144"/>
      <c r="D198" s="145" t="s">
        <v>174</v>
      </c>
      <c r="E198" s="146" t="s">
        <v>1</v>
      </c>
      <c r="F198" s="147" t="s">
        <v>877</v>
      </c>
      <c r="H198" s="148">
        <v>3.6</v>
      </c>
      <c r="I198" s="149"/>
      <c r="L198" s="144"/>
      <c r="M198" s="150"/>
      <c r="T198" s="151"/>
      <c r="AT198" s="146" t="s">
        <v>174</v>
      </c>
      <c r="AU198" s="146" t="s">
        <v>114</v>
      </c>
      <c r="AV198" s="12" t="s">
        <v>114</v>
      </c>
      <c r="AW198" s="12" t="s">
        <v>35</v>
      </c>
      <c r="AX198" s="12" t="s">
        <v>89</v>
      </c>
      <c r="AY198" s="146" t="s">
        <v>164</v>
      </c>
    </row>
    <row r="199" spans="2:65" s="1" customFormat="1" ht="21.75" customHeight="1">
      <c r="B199" s="30"/>
      <c r="C199" s="130" t="s">
        <v>319</v>
      </c>
      <c r="D199" s="131" t="s">
        <v>167</v>
      </c>
      <c r="E199" s="132" t="s">
        <v>878</v>
      </c>
      <c r="F199" s="133" t="s">
        <v>879</v>
      </c>
      <c r="G199" s="134" t="s">
        <v>170</v>
      </c>
      <c r="H199" s="135">
        <v>9.9</v>
      </c>
      <c r="I199" s="136"/>
      <c r="J199" s="137">
        <f>ROUND(I199*H199,2)</f>
        <v>0</v>
      </c>
      <c r="K199" s="133" t="s">
        <v>171</v>
      </c>
      <c r="L199" s="30"/>
      <c r="M199" s="138" t="s">
        <v>1</v>
      </c>
      <c r="N199" s="139" t="s">
        <v>47</v>
      </c>
      <c r="P199" s="140">
        <f>O199*H199</f>
        <v>0</v>
      </c>
      <c r="Q199" s="140">
        <v>9.0900000000000009E-3</v>
      </c>
      <c r="R199" s="140">
        <f>Q199*H199</f>
        <v>8.9991000000000015E-2</v>
      </c>
      <c r="S199" s="140">
        <v>0</v>
      </c>
      <c r="T199" s="141">
        <f>S199*H199</f>
        <v>0</v>
      </c>
      <c r="AR199" s="142" t="s">
        <v>245</v>
      </c>
      <c r="AT199" s="142" t="s">
        <v>167</v>
      </c>
      <c r="AU199" s="142" t="s">
        <v>114</v>
      </c>
      <c r="AY199" s="15" t="s">
        <v>164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114</v>
      </c>
      <c r="BK199" s="143">
        <f>ROUND(I199*H199,2)</f>
        <v>0</v>
      </c>
      <c r="BL199" s="15" t="s">
        <v>245</v>
      </c>
      <c r="BM199" s="142" t="s">
        <v>880</v>
      </c>
    </row>
    <row r="200" spans="2:65" s="12" customFormat="1" ht="11.25">
      <c r="B200" s="144"/>
      <c r="D200" s="145" t="s">
        <v>174</v>
      </c>
      <c r="E200" s="146" t="s">
        <v>1</v>
      </c>
      <c r="F200" s="147" t="s">
        <v>833</v>
      </c>
      <c r="H200" s="148">
        <v>9.9</v>
      </c>
      <c r="I200" s="149"/>
      <c r="L200" s="144"/>
      <c r="M200" s="150"/>
      <c r="T200" s="151"/>
      <c r="AT200" s="146" t="s">
        <v>174</v>
      </c>
      <c r="AU200" s="146" t="s">
        <v>114</v>
      </c>
      <c r="AV200" s="12" t="s">
        <v>114</v>
      </c>
      <c r="AW200" s="12" t="s">
        <v>35</v>
      </c>
      <c r="AX200" s="12" t="s">
        <v>89</v>
      </c>
      <c r="AY200" s="146" t="s">
        <v>164</v>
      </c>
    </row>
    <row r="201" spans="2:65" s="1" customFormat="1" ht="16.5" customHeight="1">
      <c r="B201" s="30"/>
      <c r="C201" s="162" t="s">
        <v>115</v>
      </c>
      <c r="D201" s="163" t="s">
        <v>536</v>
      </c>
      <c r="E201" s="164" t="s">
        <v>881</v>
      </c>
      <c r="F201" s="165" t="s">
        <v>882</v>
      </c>
      <c r="G201" s="166" t="s">
        <v>170</v>
      </c>
      <c r="H201" s="167">
        <v>11.88</v>
      </c>
      <c r="I201" s="168"/>
      <c r="J201" s="169">
        <f>ROUND(I201*H201,2)</f>
        <v>0</v>
      </c>
      <c r="K201" s="165" t="s">
        <v>171</v>
      </c>
      <c r="L201" s="170"/>
      <c r="M201" s="171" t="s">
        <v>1</v>
      </c>
      <c r="N201" s="172" t="s">
        <v>47</v>
      </c>
      <c r="P201" s="140">
        <f>O201*H201</f>
        <v>0</v>
      </c>
      <c r="Q201" s="140">
        <v>2.1999999999999999E-2</v>
      </c>
      <c r="R201" s="140">
        <f>Q201*H201</f>
        <v>0.26135999999999998</v>
      </c>
      <c r="S201" s="140">
        <v>0</v>
      </c>
      <c r="T201" s="141">
        <f>S201*H201</f>
        <v>0</v>
      </c>
      <c r="AR201" s="142" t="s">
        <v>331</v>
      </c>
      <c r="AT201" s="142" t="s">
        <v>536</v>
      </c>
      <c r="AU201" s="142" t="s">
        <v>114</v>
      </c>
      <c r="AY201" s="15" t="s">
        <v>164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114</v>
      </c>
      <c r="BK201" s="143">
        <f>ROUND(I201*H201,2)</f>
        <v>0</v>
      </c>
      <c r="BL201" s="15" t="s">
        <v>245</v>
      </c>
      <c r="BM201" s="142" t="s">
        <v>883</v>
      </c>
    </row>
    <row r="202" spans="2:65" s="12" customFormat="1" ht="11.25">
      <c r="B202" s="144"/>
      <c r="D202" s="145" t="s">
        <v>174</v>
      </c>
      <c r="E202" s="146" t="s">
        <v>1</v>
      </c>
      <c r="F202" s="147" t="s">
        <v>884</v>
      </c>
      <c r="H202" s="148">
        <v>11.88</v>
      </c>
      <c r="I202" s="149"/>
      <c r="L202" s="144"/>
      <c r="M202" s="150"/>
      <c r="T202" s="151"/>
      <c r="AT202" s="146" t="s">
        <v>174</v>
      </c>
      <c r="AU202" s="146" t="s">
        <v>114</v>
      </c>
      <c r="AV202" s="12" t="s">
        <v>114</v>
      </c>
      <c r="AW202" s="12" t="s">
        <v>35</v>
      </c>
      <c r="AX202" s="12" t="s">
        <v>89</v>
      </c>
      <c r="AY202" s="146" t="s">
        <v>164</v>
      </c>
    </row>
    <row r="203" spans="2:65" s="1" customFormat="1" ht="24.2" customHeight="1">
      <c r="B203" s="30"/>
      <c r="C203" s="130" t="s">
        <v>327</v>
      </c>
      <c r="D203" s="131" t="s">
        <v>167</v>
      </c>
      <c r="E203" s="132" t="s">
        <v>885</v>
      </c>
      <c r="F203" s="133" t="s">
        <v>886</v>
      </c>
      <c r="G203" s="134" t="s">
        <v>170</v>
      </c>
      <c r="H203" s="135">
        <v>14.7</v>
      </c>
      <c r="I203" s="136"/>
      <c r="J203" s="137">
        <f>ROUND(I203*H203,2)</f>
        <v>0</v>
      </c>
      <c r="K203" s="133" t="s">
        <v>171</v>
      </c>
      <c r="L203" s="30"/>
      <c r="M203" s="138" t="s">
        <v>1</v>
      </c>
      <c r="N203" s="139" t="s">
        <v>47</v>
      </c>
      <c r="P203" s="140">
        <f>O203*H203</f>
        <v>0</v>
      </c>
      <c r="Q203" s="140">
        <v>6.0000000000000001E-3</v>
      </c>
      <c r="R203" s="140">
        <f>Q203*H203</f>
        <v>8.8200000000000001E-2</v>
      </c>
      <c r="S203" s="140">
        <v>0</v>
      </c>
      <c r="T203" s="141">
        <f>S203*H203</f>
        <v>0</v>
      </c>
      <c r="AR203" s="142" t="s">
        <v>245</v>
      </c>
      <c r="AT203" s="142" t="s">
        <v>167</v>
      </c>
      <c r="AU203" s="142" t="s">
        <v>114</v>
      </c>
      <c r="AY203" s="15" t="s">
        <v>164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114</v>
      </c>
      <c r="BK203" s="143">
        <f>ROUND(I203*H203,2)</f>
        <v>0</v>
      </c>
      <c r="BL203" s="15" t="s">
        <v>245</v>
      </c>
      <c r="BM203" s="142" t="s">
        <v>887</v>
      </c>
    </row>
    <row r="204" spans="2:65" s="12" customFormat="1" ht="11.25">
      <c r="B204" s="144"/>
      <c r="D204" s="145" t="s">
        <v>174</v>
      </c>
      <c r="E204" s="146" t="s">
        <v>1</v>
      </c>
      <c r="F204" s="147" t="s">
        <v>888</v>
      </c>
      <c r="H204" s="148">
        <v>14.7</v>
      </c>
      <c r="I204" s="149"/>
      <c r="L204" s="144"/>
      <c r="M204" s="150"/>
      <c r="T204" s="151"/>
      <c r="AT204" s="146" t="s">
        <v>174</v>
      </c>
      <c r="AU204" s="146" t="s">
        <v>114</v>
      </c>
      <c r="AV204" s="12" t="s">
        <v>114</v>
      </c>
      <c r="AW204" s="12" t="s">
        <v>35</v>
      </c>
      <c r="AX204" s="12" t="s">
        <v>89</v>
      </c>
      <c r="AY204" s="146" t="s">
        <v>164</v>
      </c>
    </row>
    <row r="205" spans="2:65" s="1" customFormat="1" ht="16.5" customHeight="1">
      <c r="B205" s="30"/>
      <c r="C205" s="162" t="s">
        <v>331</v>
      </c>
      <c r="D205" s="163" t="s">
        <v>536</v>
      </c>
      <c r="E205" s="164" t="s">
        <v>889</v>
      </c>
      <c r="F205" s="165" t="s">
        <v>890</v>
      </c>
      <c r="G205" s="166" t="s">
        <v>170</v>
      </c>
      <c r="H205" s="167">
        <v>17.64</v>
      </c>
      <c r="I205" s="168"/>
      <c r="J205" s="169">
        <f>ROUND(I205*H205,2)</f>
        <v>0</v>
      </c>
      <c r="K205" s="165" t="s">
        <v>171</v>
      </c>
      <c r="L205" s="170"/>
      <c r="M205" s="171" t="s">
        <v>1</v>
      </c>
      <c r="N205" s="172" t="s">
        <v>47</v>
      </c>
      <c r="P205" s="140">
        <f>O205*H205</f>
        <v>0</v>
      </c>
      <c r="Q205" s="140">
        <v>2.1999999999999999E-2</v>
      </c>
      <c r="R205" s="140">
        <f>Q205*H205</f>
        <v>0.38807999999999998</v>
      </c>
      <c r="S205" s="140">
        <v>0</v>
      </c>
      <c r="T205" s="141">
        <f>S205*H205</f>
        <v>0</v>
      </c>
      <c r="AR205" s="142" t="s">
        <v>331</v>
      </c>
      <c r="AT205" s="142" t="s">
        <v>536</v>
      </c>
      <c r="AU205" s="142" t="s">
        <v>114</v>
      </c>
      <c r="AY205" s="15" t="s">
        <v>164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114</v>
      </c>
      <c r="BK205" s="143">
        <f>ROUND(I205*H205,2)</f>
        <v>0</v>
      </c>
      <c r="BL205" s="15" t="s">
        <v>245</v>
      </c>
      <c r="BM205" s="142" t="s">
        <v>891</v>
      </c>
    </row>
    <row r="206" spans="2:65" s="12" customFormat="1" ht="11.25">
      <c r="B206" s="144"/>
      <c r="D206" s="145" t="s">
        <v>174</v>
      </c>
      <c r="E206" s="146" t="s">
        <v>1</v>
      </c>
      <c r="F206" s="147" t="s">
        <v>892</v>
      </c>
      <c r="H206" s="148">
        <v>17.64</v>
      </c>
      <c r="I206" s="149"/>
      <c r="L206" s="144"/>
      <c r="M206" s="150"/>
      <c r="T206" s="151"/>
      <c r="AT206" s="146" t="s">
        <v>174</v>
      </c>
      <c r="AU206" s="146" t="s">
        <v>114</v>
      </c>
      <c r="AV206" s="12" t="s">
        <v>114</v>
      </c>
      <c r="AW206" s="12" t="s">
        <v>35</v>
      </c>
      <c r="AX206" s="12" t="s">
        <v>89</v>
      </c>
      <c r="AY206" s="146" t="s">
        <v>164</v>
      </c>
    </row>
    <row r="207" spans="2:65" s="1" customFormat="1" ht="16.5" customHeight="1">
      <c r="B207" s="30"/>
      <c r="C207" s="130" t="s">
        <v>335</v>
      </c>
      <c r="D207" s="131" t="s">
        <v>167</v>
      </c>
      <c r="E207" s="132" t="s">
        <v>893</v>
      </c>
      <c r="F207" s="133" t="s">
        <v>894</v>
      </c>
      <c r="G207" s="134" t="s">
        <v>170</v>
      </c>
      <c r="H207" s="135">
        <v>9.9</v>
      </c>
      <c r="I207" s="136"/>
      <c r="J207" s="137">
        <f>ROUND(I207*H207,2)</f>
        <v>0</v>
      </c>
      <c r="K207" s="133" t="s">
        <v>171</v>
      </c>
      <c r="L207" s="30"/>
      <c r="M207" s="138" t="s">
        <v>1</v>
      </c>
      <c r="N207" s="139" t="s">
        <v>47</v>
      </c>
      <c r="P207" s="140">
        <f>O207*H207</f>
        <v>0</v>
      </c>
      <c r="Q207" s="140">
        <v>1.5E-3</v>
      </c>
      <c r="R207" s="140">
        <f>Q207*H207</f>
        <v>1.485E-2</v>
      </c>
      <c r="S207" s="140">
        <v>0</v>
      </c>
      <c r="T207" s="141">
        <f>S207*H207</f>
        <v>0</v>
      </c>
      <c r="AR207" s="142" t="s">
        <v>245</v>
      </c>
      <c r="AT207" s="142" t="s">
        <v>167</v>
      </c>
      <c r="AU207" s="142" t="s">
        <v>114</v>
      </c>
      <c r="AY207" s="15" t="s">
        <v>164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114</v>
      </c>
      <c r="BK207" s="143">
        <f>ROUND(I207*H207,2)</f>
        <v>0</v>
      </c>
      <c r="BL207" s="15" t="s">
        <v>245</v>
      </c>
      <c r="BM207" s="142" t="s">
        <v>895</v>
      </c>
    </row>
    <row r="208" spans="2:65" s="12" customFormat="1" ht="11.25">
      <c r="B208" s="144"/>
      <c r="D208" s="145" t="s">
        <v>174</v>
      </c>
      <c r="E208" s="146" t="s">
        <v>1</v>
      </c>
      <c r="F208" s="147" t="s">
        <v>833</v>
      </c>
      <c r="H208" s="148">
        <v>9.9</v>
      </c>
      <c r="I208" s="149"/>
      <c r="L208" s="144"/>
      <c r="M208" s="150"/>
      <c r="T208" s="151"/>
      <c r="AT208" s="146" t="s">
        <v>174</v>
      </c>
      <c r="AU208" s="146" t="s">
        <v>114</v>
      </c>
      <c r="AV208" s="12" t="s">
        <v>114</v>
      </c>
      <c r="AW208" s="12" t="s">
        <v>35</v>
      </c>
      <c r="AX208" s="12" t="s">
        <v>89</v>
      </c>
      <c r="AY208" s="146" t="s">
        <v>164</v>
      </c>
    </row>
    <row r="209" spans="2:65" s="1" customFormat="1" ht="16.5" customHeight="1">
      <c r="B209" s="30"/>
      <c r="C209" s="130" t="s">
        <v>339</v>
      </c>
      <c r="D209" s="131" t="s">
        <v>167</v>
      </c>
      <c r="E209" s="132" t="s">
        <v>896</v>
      </c>
      <c r="F209" s="133" t="s">
        <v>897</v>
      </c>
      <c r="G209" s="134" t="s">
        <v>170</v>
      </c>
      <c r="H209" s="135">
        <v>9.9</v>
      </c>
      <c r="I209" s="136"/>
      <c r="J209" s="137">
        <f>ROUND(I209*H209,2)</f>
        <v>0</v>
      </c>
      <c r="K209" s="133" t="s">
        <v>171</v>
      </c>
      <c r="L209" s="30"/>
      <c r="M209" s="138" t="s">
        <v>1</v>
      </c>
      <c r="N209" s="139" t="s">
        <v>47</v>
      </c>
      <c r="P209" s="140">
        <f>O209*H209</f>
        <v>0</v>
      </c>
      <c r="Q209" s="140">
        <v>5.0000000000000002E-5</v>
      </c>
      <c r="R209" s="140">
        <f>Q209*H209</f>
        <v>4.95E-4</v>
      </c>
      <c r="S209" s="140">
        <v>0</v>
      </c>
      <c r="T209" s="141">
        <f>S209*H209</f>
        <v>0</v>
      </c>
      <c r="AR209" s="142" t="s">
        <v>245</v>
      </c>
      <c r="AT209" s="142" t="s">
        <v>167</v>
      </c>
      <c r="AU209" s="142" t="s">
        <v>114</v>
      </c>
      <c r="AY209" s="15" t="s">
        <v>164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114</v>
      </c>
      <c r="BK209" s="143">
        <f>ROUND(I209*H209,2)</f>
        <v>0</v>
      </c>
      <c r="BL209" s="15" t="s">
        <v>245</v>
      </c>
      <c r="BM209" s="142" t="s">
        <v>898</v>
      </c>
    </row>
    <row r="210" spans="2:65" s="12" customFormat="1" ht="11.25">
      <c r="B210" s="144"/>
      <c r="D210" s="145" t="s">
        <v>174</v>
      </c>
      <c r="E210" s="146" t="s">
        <v>1</v>
      </c>
      <c r="F210" s="147" t="s">
        <v>833</v>
      </c>
      <c r="H210" s="148">
        <v>9.9</v>
      </c>
      <c r="I210" s="149"/>
      <c r="L210" s="144"/>
      <c r="M210" s="150"/>
      <c r="T210" s="151"/>
      <c r="AT210" s="146" t="s">
        <v>174</v>
      </c>
      <c r="AU210" s="146" t="s">
        <v>114</v>
      </c>
      <c r="AV210" s="12" t="s">
        <v>114</v>
      </c>
      <c r="AW210" s="12" t="s">
        <v>35</v>
      </c>
      <c r="AX210" s="12" t="s">
        <v>89</v>
      </c>
      <c r="AY210" s="146" t="s">
        <v>164</v>
      </c>
    </row>
    <row r="211" spans="2:65" s="1" customFormat="1" ht="16.5" customHeight="1">
      <c r="B211" s="30"/>
      <c r="C211" s="130" t="s">
        <v>344</v>
      </c>
      <c r="D211" s="131" t="s">
        <v>167</v>
      </c>
      <c r="E211" s="132" t="s">
        <v>899</v>
      </c>
      <c r="F211" s="133" t="s">
        <v>900</v>
      </c>
      <c r="G211" s="134" t="s">
        <v>271</v>
      </c>
      <c r="H211" s="135">
        <v>1.4</v>
      </c>
      <c r="I211" s="136"/>
      <c r="J211" s="137">
        <f>ROUND(I211*H211,2)</f>
        <v>0</v>
      </c>
      <c r="K211" s="133" t="s">
        <v>171</v>
      </c>
      <c r="L211" s="30"/>
      <c r="M211" s="138" t="s">
        <v>1</v>
      </c>
      <c r="N211" s="139" t="s">
        <v>47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245</v>
      </c>
      <c r="AT211" s="142" t="s">
        <v>167</v>
      </c>
      <c r="AU211" s="142" t="s">
        <v>114</v>
      </c>
      <c r="AY211" s="15" t="s">
        <v>164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114</v>
      </c>
      <c r="BK211" s="143">
        <f>ROUND(I211*H211,2)</f>
        <v>0</v>
      </c>
      <c r="BL211" s="15" t="s">
        <v>245</v>
      </c>
      <c r="BM211" s="142" t="s">
        <v>901</v>
      </c>
    </row>
    <row r="212" spans="2:65" s="12" customFormat="1" ht="11.25">
      <c r="B212" s="144"/>
      <c r="D212" s="145" t="s">
        <v>174</v>
      </c>
      <c r="E212" s="146" t="s">
        <v>1</v>
      </c>
      <c r="F212" s="147" t="s">
        <v>902</v>
      </c>
      <c r="H212" s="148">
        <v>1.4</v>
      </c>
      <c r="I212" s="149"/>
      <c r="L212" s="144"/>
      <c r="M212" s="150"/>
      <c r="T212" s="151"/>
      <c r="AT212" s="146" t="s">
        <v>174</v>
      </c>
      <c r="AU212" s="146" t="s">
        <v>114</v>
      </c>
      <c r="AV212" s="12" t="s">
        <v>114</v>
      </c>
      <c r="AW212" s="12" t="s">
        <v>35</v>
      </c>
      <c r="AX212" s="12" t="s">
        <v>89</v>
      </c>
      <c r="AY212" s="146" t="s">
        <v>164</v>
      </c>
    </row>
    <row r="213" spans="2:65" s="11" customFormat="1" ht="22.9" customHeight="1">
      <c r="B213" s="118"/>
      <c r="D213" s="119" t="s">
        <v>80</v>
      </c>
      <c r="E213" s="128" t="s">
        <v>489</v>
      </c>
      <c r="F213" s="128" t="s">
        <v>490</v>
      </c>
      <c r="I213" s="121"/>
      <c r="J213" s="129">
        <f>BK213</f>
        <v>0</v>
      </c>
      <c r="L213" s="118"/>
      <c r="M213" s="123"/>
      <c r="P213" s="124">
        <f>SUM(P214:P233)</f>
        <v>0</v>
      </c>
      <c r="R213" s="124">
        <f>SUM(R214:R233)</f>
        <v>1.7753556000000001</v>
      </c>
      <c r="T213" s="125">
        <f>SUM(T214:T233)</f>
        <v>0</v>
      </c>
      <c r="AR213" s="119" t="s">
        <v>114</v>
      </c>
      <c r="AT213" s="126" t="s">
        <v>80</v>
      </c>
      <c r="AU213" s="126" t="s">
        <v>89</v>
      </c>
      <c r="AY213" s="119" t="s">
        <v>164</v>
      </c>
      <c r="BK213" s="127">
        <f>SUM(BK214:BK233)</f>
        <v>0</v>
      </c>
    </row>
    <row r="214" spans="2:65" s="1" customFormat="1" ht="16.5" customHeight="1">
      <c r="B214" s="30"/>
      <c r="C214" s="130" t="s">
        <v>350</v>
      </c>
      <c r="D214" s="131" t="s">
        <v>167</v>
      </c>
      <c r="E214" s="132" t="s">
        <v>903</v>
      </c>
      <c r="F214" s="133" t="s">
        <v>904</v>
      </c>
      <c r="G214" s="134" t="s">
        <v>170</v>
      </c>
      <c r="H214" s="135">
        <v>66.8</v>
      </c>
      <c r="I214" s="136"/>
      <c r="J214" s="137">
        <f>ROUND(I214*H214,2)</f>
        <v>0</v>
      </c>
      <c r="K214" s="133" t="s">
        <v>171</v>
      </c>
      <c r="L214" s="30"/>
      <c r="M214" s="138" t="s">
        <v>1</v>
      </c>
      <c r="N214" s="139" t="s">
        <v>47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245</v>
      </c>
      <c r="AT214" s="142" t="s">
        <v>167</v>
      </c>
      <c r="AU214" s="142" t="s">
        <v>114</v>
      </c>
      <c r="AY214" s="15" t="s">
        <v>164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114</v>
      </c>
      <c r="BK214" s="143">
        <f>ROUND(I214*H214,2)</f>
        <v>0</v>
      </c>
      <c r="BL214" s="15" t="s">
        <v>245</v>
      </c>
      <c r="BM214" s="142" t="s">
        <v>905</v>
      </c>
    </row>
    <row r="215" spans="2:65" s="12" customFormat="1" ht="11.25">
      <c r="B215" s="144"/>
      <c r="D215" s="145" t="s">
        <v>174</v>
      </c>
      <c r="E215" s="146" t="s">
        <v>1</v>
      </c>
      <c r="F215" s="147" t="s">
        <v>906</v>
      </c>
      <c r="H215" s="148">
        <v>66.8</v>
      </c>
      <c r="I215" s="149"/>
      <c r="L215" s="144"/>
      <c r="M215" s="150"/>
      <c r="T215" s="151"/>
      <c r="AT215" s="146" t="s">
        <v>174</v>
      </c>
      <c r="AU215" s="146" t="s">
        <v>114</v>
      </c>
      <c r="AV215" s="12" t="s">
        <v>114</v>
      </c>
      <c r="AW215" s="12" t="s">
        <v>35</v>
      </c>
      <c r="AX215" s="12" t="s">
        <v>89</v>
      </c>
      <c r="AY215" s="146" t="s">
        <v>164</v>
      </c>
    </row>
    <row r="216" spans="2:65" s="1" customFormat="1" ht="16.5" customHeight="1">
      <c r="B216" s="30"/>
      <c r="C216" s="130" t="s">
        <v>354</v>
      </c>
      <c r="D216" s="131" t="s">
        <v>167</v>
      </c>
      <c r="E216" s="132" t="s">
        <v>907</v>
      </c>
      <c r="F216" s="133" t="s">
        <v>908</v>
      </c>
      <c r="G216" s="134" t="s">
        <v>170</v>
      </c>
      <c r="H216" s="135">
        <v>134</v>
      </c>
      <c r="I216" s="136"/>
      <c r="J216" s="137">
        <f>ROUND(I216*H216,2)</f>
        <v>0</v>
      </c>
      <c r="K216" s="133" t="s">
        <v>171</v>
      </c>
      <c r="L216" s="30"/>
      <c r="M216" s="138" t="s">
        <v>1</v>
      </c>
      <c r="N216" s="139" t="s">
        <v>47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245</v>
      </c>
      <c r="AT216" s="142" t="s">
        <v>167</v>
      </c>
      <c r="AU216" s="142" t="s">
        <v>114</v>
      </c>
      <c r="AY216" s="15" t="s">
        <v>164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114</v>
      </c>
      <c r="BK216" s="143">
        <f>ROUND(I216*H216,2)</f>
        <v>0</v>
      </c>
      <c r="BL216" s="15" t="s">
        <v>245</v>
      </c>
      <c r="BM216" s="142" t="s">
        <v>909</v>
      </c>
    </row>
    <row r="217" spans="2:65" s="12" customFormat="1" ht="11.25">
      <c r="B217" s="144"/>
      <c r="D217" s="145" t="s">
        <v>174</v>
      </c>
      <c r="E217" s="146" t="s">
        <v>1</v>
      </c>
      <c r="F217" s="147" t="s">
        <v>910</v>
      </c>
      <c r="H217" s="148">
        <v>134</v>
      </c>
      <c r="I217" s="149"/>
      <c r="L217" s="144"/>
      <c r="M217" s="150"/>
      <c r="T217" s="151"/>
      <c r="AT217" s="146" t="s">
        <v>174</v>
      </c>
      <c r="AU217" s="146" t="s">
        <v>114</v>
      </c>
      <c r="AV217" s="12" t="s">
        <v>114</v>
      </c>
      <c r="AW217" s="12" t="s">
        <v>35</v>
      </c>
      <c r="AX217" s="12" t="s">
        <v>89</v>
      </c>
      <c r="AY217" s="146" t="s">
        <v>164</v>
      </c>
    </row>
    <row r="218" spans="2:65" s="1" customFormat="1" ht="16.5" customHeight="1">
      <c r="B218" s="30"/>
      <c r="C218" s="130" t="s">
        <v>360</v>
      </c>
      <c r="D218" s="131" t="s">
        <v>167</v>
      </c>
      <c r="E218" s="132" t="s">
        <v>911</v>
      </c>
      <c r="F218" s="133" t="s">
        <v>912</v>
      </c>
      <c r="G218" s="134" t="s">
        <v>170</v>
      </c>
      <c r="H218" s="135">
        <v>134</v>
      </c>
      <c r="I218" s="136"/>
      <c r="J218" s="137">
        <f>ROUND(I218*H218,2)</f>
        <v>0</v>
      </c>
      <c r="K218" s="133" t="s">
        <v>171</v>
      </c>
      <c r="L218" s="30"/>
      <c r="M218" s="138" t="s">
        <v>1</v>
      </c>
      <c r="N218" s="139" t="s">
        <v>47</v>
      </c>
      <c r="P218" s="140">
        <f>O218*H218</f>
        <v>0</v>
      </c>
      <c r="Q218" s="140">
        <v>3.0000000000000001E-5</v>
      </c>
      <c r="R218" s="140">
        <f>Q218*H218</f>
        <v>4.0200000000000001E-3</v>
      </c>
      <c r="S218" s="140">
        <v>0</v>
      </c>
      <c r="T218" s="141">
        <f>S218*H218</f>
        <v>0</v>
      </c>
      <c r="AR218" s="142" t="s">
        <v>245</v>
      </c>
      <c r="AT218" s="142" t="s">
        <v>167</v>
      </c>
      <c r="AU218" s="142" t="s">
        <v>114</v>
      </c>
      <c r="AY218" s="15" t="s">
        <v>164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114</v>
      </c>
      <c r="BK218" s="143">
        <f>ROUND(I218*H218,2)</f>
        <v>0</v>
      </c>
      <c r="BL218" s="15" t="s">
        <v>245</v>
      </c>
      <c r="BM218" s="142" t="s">
        <v>913</v>
      </c>
    </row>
    <row r="219" spans="2:65" s="12" customFormat="1" ht="11.25">
      <c r="B219" s="144"/>
      <c r="D219" s="145" t="s">
        <v>174</v>
      </c>
      <c r="E219" s="146" t="s">
        <v>1</v>
      </c>
      <c r="F219" s="147" t="s">
        <v>910</v>
      </c>
      <c r="H219" s="148">
        <v>134</v>
      </c>
      <c r="I219" s="149"/>
      <c r="L219" s="144"/>
      <c r="M219" s="150"/>
      <c r="T219" s="151"/>
      <c r="AT219" s="146" t="s">
        <v>174</v>
      </c>
      <c r="AU219" s="146" t="s">
        <v>114</v>
      </c>
      <c r="AV219" s="12" t="s">
        <v>114</v>
      </c>
      <c r="AW219" s="12" t="s">
        <v>35</v>
      </c>
      <c r="AX219" s="12" t="s">
        <v>89</v>
      </c>
      <c r="AY219" s="146" t="s">
        <v>164</v>
      </c>
    </row>
    <row r="220" spans="2:65" s="1" customFormat="1" ht="16.5" customHeight="1">
      <c r="B220" s="30"/>
      <c r="C220" s="130" t="s">
        <v>365</v>
      </c>
      <c r="D220" s="131" t="s">
        <v>167</v>
      </c>
      <c r="E220" s="132" t="s">
        <v>914</v>
      </c>
      <c r="F220" s="133" t="s">
        <v>915</v>
      </c>
      <c r="G220" s="134" t="s">
        <v>276</v>
      </c>
      <c r="H220" s="135">
        <v>139</v>
      </c>
      <c r="I220" s="136"/>
      <c r="J220" s="137">
        <f>ROUND(I220*H220,2)</f>
        <v>0</v>
      </c>
      <c r="K220" s="133" t="s">
        <v>171</v>
      </c>
      <c r="L220" s="30"/>
      <c r="M220" s="138" t="s">
        <v>1</v>
      </c>
      <c r="N220" s="139" t="s">
        <v>47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245</v>
      </c>
      <c r="AT220" s="142" t="s">
        <v>167</v>
      </c>
      <c r="AU220" s="142" t="s">
        <v>114</v>
      </c>
      <c r="AY220" s="15" t="s">
        <v>164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5" t="s">
        <v>114</v>
      </c>
      <c r="BK220" s="143">
        <f>ROUND(I220*H220,2)</f>
        <v>0</v>
      </c>
      <c r="BL220" s="15" t="s">
        <v>245</v>
      </c>
      <c r="BM220" s="142" t="s">
        <v>916</v>
      </c>
    </row>
    <row r="221" spans="2:65" s="12" customFormat="1" ht="11.25">
      <c r="B221" s="144"/>
      <c r="D221" s="145" t="s">
        <v>174</v>
      </c>
      <c r="E221" s="146" t="s">
        <v>1</v>
      </c>
      <c r="F221" s="147" t="s">
        <v>917</v>
      </c>
      <c r="H221" s="148">
        <v>139</v>
      </c>
      <c r="I221" s="149"/>
      <c r="L221" s="144"/>
      <c r="M221" s="150"/>
      <c r="T221" s="151"/>
      <c r="AT221" s="146" t="s">
        <v>174</v>
      </c>
      <c r="AU221" s="146" t="s">
        <v>114</v>
      </c>
      <c r="AV221" s="12" t="s">
        <v>114</v>
      </c>
      <c r="AW221" s="12" t="s">
        <v>35</v>
      </c>
      <c r="AX221" s="12" t="s">
        <v>89</v>
      </c>
      <c r="AY221" s="146" t="s">
        <v>164</v>
      </c>
    </row>
    <row r="222" spans="2:65" s="1" customFormat="1" ht="16.5" customHeight="1">
      <c r="B222" s="30"/>
      <c r="C222" s="162" t="s">
        <v>371</v>
      </c>
      <c r="D222" s="163" t="s">
        <v>536</v>
      </c>
      <c r="E222" s="164" t="s">
        <v>918</v>
      </c>
      <c r="F222" s="165" t="s">
        <v>919</v>
      </c>
      <c r="G222" s="166" t="s">
        <v>276</v>
      </c>
      <c r="H222" s="167">
        <v>166.8</v>
      </c>
      <c r="I222" s="168"/>
      <c r="J222" s="169">
        <f>ROUND(I222*H222,2)</f>
        <v>0</v>
      </c>
      <c r="K222" s="165" t="s">
        <v>325</v>
      </c>
      <c r="L222" s="170"/>
      <c r="M222" s="171" t="s">
        <v>1</v>
      </c>
      <c r="N222" s="172" t="s">
        <v>47</v>
      </c>
      <c r="P222" s="140">
        <f>O222*H222</f>
        <v>0</v>
      </c>
      <c r="Q222" s="140">
        <v>2.0000000000000001E-4</v>
      </c>
      <c r="R222" s="140">
        <f>Q222*H222</f>
        <v>3.3360000000000001E-2</v>
      </c>
      <c r="S222" s="140">
        <v>0</v>
      </c>
      <c r="T222" s="141">
        <f>S222*H222</f>
        <v>0</v>
      </c>
      <c r="AR222" s="142" t="s">
        <v>331</v>
      </c>
      <c r="AT222" s="142" t="s">
        <v>536</v>
      </c>
      <c r="AU222" s="142" t="s">
        <v>114</v>
      </c>
      <c r="AY222" s="15" t="s">
        <v>164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114</v>
      </c>
      <c r="BK222" s="143">
        <f>ROUND(I222*H222,2)</f>
        <v>0</v>
      </c>
      <c r="BL222" s="15" t="s">
        <v>245</v>
      </c>
      <c r="BM222" s="142" t="s">
        <v>920</v>
      </c>
    </row>
    <row r="223" spans="2:65" s="12" customFormat="1" ht="11.25">
      <c r="B223" s="144"/>
      <c r="D223" s="145" t="s">
        <v>174</v>
      </c>
      <c r="E223" s="146" t="s">
        <v>1</v>
      </c>
      <c r="F223" s="147" t="s">
        <v>921</v>
      </c>
      <c r="H223" s="148">
        <v>166.8</v>
      </c>
      <c r="I223" s="149"/>
      <c r="L223" s="144"/>
      <c r="M223" s="150"/>
      <c r="T223" s="151"/>
      <c r="AT223" s="146" t="s">
        <v>174</v>
      </c>
      <c r="AU223" s="146" t="s">
        <v>114</v>
      </c>
      <c r="AV223" s="12" t="s">
        <v>114</v>
      </c>
      <c r="AW223" s="12" t="s">
        <v>35</v>
      </c>
      <c r="AX223" s="12" t="s">
        <v>89</v>
      </c>
      <c r="AY223" s="146" t="s">
        <v>164</v>
      </c>
    </row>
    <row r="224" spans="2:65" s="1" customFormat="1" ht="16.5" customHeight="1">
      <c r="B224" s="30"/>
      <c r="C224" s="130" t="s">
        <v>376</v>
      </c>
      <c r="D224" s="131" t="s">
        <v>167</v>
      </c>
      <c r="E224" s="132" t="s">
        <v>922</v>
      </c>
      <c r="F224" s="133" t="s">
        <v>923</v>
      </c>
      <c r="G224" s="134" t="s">
        <v>276</v>
      </c>
      <c r="H224" s="135">
        <v>5.3</v>
      </c>
      <c r="I224" s="136"/>
      <c r="J224" s="137">
        <f>ROUND(I224*H224,2)</f>
        <v>0</v>
      </c>
      <c r="K224" s="133" t="s">
        <v>171</v>
      </c>
      <c r="L224" s="30"/>
      <c r="M224" s="138" t="s">
        <v>1</v>
      </c>
      <c r="N224" s="139" t="s">
        <v>47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245</v>
      </c>
      <c r="AT224" s="142" t="s">
        <v>167</v>
      </c>
      <c r="AU224" s="142" t="s">
        <v>114</v>
      </c>
      <c r="AY224" s="15" t="s">
        <v>164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5" t="s">
        <v>114</v>
      </c>
      <c r="BK224" s="143">
        <f>ROUND(I224*H224,2)</f>
        <v>0</v>
      </c>
      <c r="BL224" s="15" t="s">
        <v>245</v>
      </c>
      <c r="BM224" s="142" t="s">
        <v>924</v>
      </c>
    </row>
    <row r="225" spans="2:65" s="12" customFormat="1" ht="11.25">
      <c r="B225" s="144"/>
      <c r="D225" s="145" t="s">
        <v>174</v>
      </c>
      <c r="E225" s="146" t="s">
        <v>1</v>
      </c>
      <c r="F225" s="147" t="s">
        <v>925</v>
      </c>
      <c r="H225" s="148">
        <v>5.3</v>
      </c>
      <c r="I225" s="149"/>
      <c r="L225" s="144"/>
      <c r="M225" s="150"/>
      <c r="T225" s="151"/>
      <c r="AT225" s="146" t="s">
        <v>174</v>
      </c>
      <c r="AU225" s="146" t="s">
        <v>114</v>
      </c>
      <c r="AV225" s="12" t="s">
        <v>114</v>
      </c>
      <c r="AW225" s="12" t="s">
        <v>35</v>
      </c>
      <c r="AX225" s="12" t="s">
        <v>89</v>
      </c>
      <c r="AY225" s="146" t="s">
        <v>164</v>
      </c>
    </row>
    <row r="226" spans="2:65" s="1" customFormat="1" ht="16.5" customHeight="1">
      <c r="B226" s="30"/>
      <c r="C226" s="162" t="s">
        <v>382</v>
      </c>
      <c r="D226" s="163" t="s">
        <v>536</v>
      </c>
      <c r="E226" s="164" t="s">
        <v>926</v>
      </c>
      <c r="F226" s="165" t="s">
        <v>927</v>
      </c>
      <c r="G226" s="166" t="s">
        <v>276</v>
      </c>
      <c r="H226" s="167">
        <v>6.36</v>
      </c>
      <c r="I226" s="168"/>
      <c r="J226" s="169">
        <f>ROUND(I226*H226,2)</f>
        <v>0</v>
      </c>
      <c r="K226" s="165" t="s">
        <v>171</v>
      </c>
      <c r="L226" s="170"/>
      <c r="M226" s="171" t="s">
        <v>1</v>
      </c>
      <c r="N226" s="172" t="s">
        <v>47</v>
      </c>
      <c r="P226" s="140">
        <f>O226*H226</f>
        <v>0</v>
      </c>
      <c r="Q226" s="140">
        <v>2.1000000000000001E-4</v>
      </c>
      <c r="R226" s="140">
        <f>Q226*H226</f>
        <v>1.3356000000000002E-3</v>
      </c>
      <c r="S226" s="140">
        <v>0</v>
      </c>
      <c r="T226" s="141">
        <f>S226*H226</f>
        <v>0</v>
      </c>
      <c r="AR226" s="142" t="s">
        <v>331</v>
      </c>
      <c r="AT226" s="142" t="s">
        <v>536</v>
      </c>
      <c r="AU226" s="142" t="s">
        <v>114</v>
      </c>
      <c r="AY226" s="15" t="s">
        <v>164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5" t="s">
        <v>114</v>
      </c>
      <c r="BK226" s="143">
        <f>ROUND(I226*H226,2)</f>
        <v>0</v>
      </c>
      <c r="BL226" s="15" t="s">
        <v>245</v>
      </c>
      <c r="BM226" s="142" t="s">
        <v>928</v>
      </c>
    </row>
    <row r="227" spans="2:65" s="12" customFormat="1" ht="11.25">
      <c r="B227" s="144"/>
      <c r="D227" s="145" t="s">
        <v>174</v>
      </c>
      <c r="E227" s="146" t="s">
        <v>1</v>
      </c>
      <c r="F227" s="147" t="s">
        <v>929</v>
      </c>
      <c r="H227" s="148">
        <v>6.36</v>
      </c>
      <c r="I227" s="149"/>
      <c r="L227" s="144"/>
      <c r="M227" s="150"/>
      <c r="T227" s="151"/>
      <c r="AT227" s="146" t="s">
        <v>174</v>
      </c>
      <c r="AU227" s="146" t="s">
        <v>114</v>
      </c>
      <c r="AV227" s="12" t="s">
        <v>114</v>
      </c>
      <c r="AW227" s="12" t="s">
        <v>35</v>
      </c>
      <c r="AX227" s="12" t="s">
        <v>89</v>
      </c>
      <c r="AY227" s="146" t="s">
        <v>164</v>
      </c>
    </row>
    <row r="228" spans="2:65" s="1" customFormat="1" ht="16.5" customHeight="1">
      <c r="B228" s="30"/>
      <c r="C228" s="130" t="s">
        <v>387</v>
      </c>
      <c r="D228" s="131" t="s">
        <v>167</v>
      </c>
      <c r="E228" s="132" t="s">
        <v>930</v>
      </c>
      <c r="F228" s="133" t="s">
        <v>931</v>
      </c>
      <c r="G228" s="134" t="s">
        <v>170</v>
      </c>
      <c r="H228" s="135">
        <v>134</v>
      </c>
      <c r="I228" s="136"/>
      <c r="J228" s="137">
        <f>ROUND(I228*H228,2)</f>
        <v>0</v>
      </c>
      <c r="K228" s="133" t="s">
        <v>171</v>
      </c>
      <c r="L228" s="30"/>
      <c r="M228" s="138" t="s">
        <v>1</v>
      </c>
      <c r="N228" s="139" t="s">
        <v>47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245</v>
      </c>
      <c r="AT228" s="142" t="s">
        <v>167</v>
      </c>
      <c r="AU228" s="142" t="s">
        <v>114</v>
      </c>
      <c r="AY228" s="15" t="s">
        <v>164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5" t="s">
        <v>114</v>
      </c>
      <c r="BK228" s="143">
        <f>ROUND(I228*H228,2)</f>
        <v>0</v>
      </c>
      <c r="BL228" s="15" t="s">
        <v>245</v>
      </c>
      <c r="BM228" s="142" t="s">
        <v>932</v>
      </c>
    </row>
    <row r="229" spans="2:65" s="12" customFormat="1" ht="11.25">
      <c r="B229" s="144"/>
      <c r="D229" s="145" t="s">
        <v>174</v>
      </c>
      <c r="E229" s="146" t="s">
        <v>1</v>
      </c>
      <c r="F229" s="147" t="s">
        <v>910</v>
      </c>
      <c r="H229" s="148">
        <v>134</v>
      </c>
      <c r="I229" s="149"/>
      <c r="L229" s="144"/>
      <c r="M229" s="150"/>
      <c r="T229" s="151"/>
      <c r="AT229" s="146" t="s">
        <v>174</v>
      </c>
      <c r="AU229" s="146" t="s">
        <v>114</v>
      </c>
      <c r="AV229" s="12" t="s">
        <v>114</v>
      </c>
      <c r="AW229" s="12" t="s">
        <v>35</v>
      </c>
      <c r="AX229" s="12" t="s">
        <v>89</v>
      </c>
      <c r="AY229" s="146" t="s">
        <v>164</v>
      </c>
    </row>
    <row r="230" spans="2:65" s="1" customFormat="1" ht="24.2" customHeight="1">
      <c r="B230" s="30"/>
      <c r="C230" s="162" t="s">
        <v>394</v>
      </c>
      <c r="D230" s="163" t="s">
        <v>536</v>
      </c>
      <c r="E230" s="164" t="s">
        <v>933</v>
      </c>
      <c r="F230" s="165" t="s">
        <v>934</v>
      </c>
      <c r="G230" s="166" t="s">
        <v>170</v>
      </c>
      <c r="H230" s="167">
        <v>160.80000000000001</v>
      </c>
      <c r="I230" s="168"/>
      <c r="J230" s="169">
        <f>ROUND(I230*H230,2)</f>
        <v>0</v>
      </c>
      <c r="K230" s="165" t="s">
        <v>325</v>
      </c>
      <c r="L230" s="170"/>
      <c r="M230" s="171" t="s">
        <v>1</v>
      </c>
      <c r="N230" s="172" t="s">
        <v>47</v>
      </c>
      <c r="P230" s="140">
        <f>O230*H230</f>
        <v>0</v>
      </c>
      <c r="Q230" s="140">
        <v>1.0800000000000001E-2</v>
      </c>
      <c r="R230" s="140">
        <f>Q230*H230</f>
        <v>1.7366400000000002</v>
      </c>
      <c r="S230" s="140">
        <v>0</v>
      </c>
      <c r="T230" s="141">
        <f>S230*H230</f>
        <v>0</v>
      </c>
      <c r="AR230" s="142" t="s">
        <v>331</v>
      </c>
      <c r="AT230" s="142" t="s">
        <v>536</v>
      </c>
      <c r="AU230" s="142" t="s">
        <v>114</v>
      </c>
      <c r="AY230" s="15" t="s">
        <v>164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5" t="s">
        <v>114</v>
      </c>
      <c r="BK230" s="143">
        <f>ROUND(I230*H230,2)</f>
        <v>0</v>
      </c>
      <c r="BL230" s="15" t="s">
        <v>245</v>
      </c>
      <c r="BM230" s="142" t="s">
        <v>935</v>
      </c>
    </row>
    <row r="231" spans="2:65" s="12" customFormat="1" ht="11.25">
      <c r="B231" s="144"/>
      <c r="D231" s="145" t="s">
        <v>174</v>
      </c>
      <c r="E231" s="146" t="s">
        <v>1</v>
      </c>
      <c r="F231" s="147" t="s">
        <v>936</v>
      </c>
      <c r="H231" s="148">
        <v>160.80000000000001</v>
      </c>
      <c r="I231" s="149"/>
      <c r="L231" s="144"/>
      <c r="M231" s="150"/>
      <c r="T231" s="151"/>
      <c r="AT231" s="146" t="s">
        <v>174</v>
      </c>
      <c r="AU231" s="146" t="s">
        <v>114</v>
      </c>
      <c r="AV231" s="12" t="s">
        <v>114</v>
      </c>
      <c r="AW231" s="12" t="s">
        <v>35</v>
      </c>
      <c r="AX231" s="12" t="s">
        <v>89</v>
      </c>
      <c r="AY231" s="146" t="s">
        <v>164</v>
      </c>
    </row>
    <row r="232" spans="2:65" s="1" customFormat="1" ht="16.5" customHeight="1">
      <c r="B232" s="30"/>
      <c r="C232" s="130" t="s">
        <v>399</v>
      </c>
      <c r="D232" s="131" t="s">
        <v>167</v>
      </c>
      <c r="E232" s="132" t="s">
        <v>937</v>
      </c>
      <c r="F232" s="133" t="s">
        <v>938</v>
      </c>
      <c r="G232" s="134" t="s">
        <v>271</v>
      </c>
      <c r="H232" s="135">
        <v>1.9</v>
      </c>
      <c r="I232" s="136"/>
      <c r="J232" s="137">
        <f>ROUND(I232*H232,2)</f>
        <v>0</v>
      </c>
      <c r="K232" s="133" t="s">
        <v>171</v>
      </c>
      <c r="L232" s="30"/>
      <c r="M232" s="138" t="s">
        <v>1</v>
      </c>
      <c r="N232" s="139" t="s">
        <v>47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245</v>
      </c>
      <c r="AT232" s="142" t="s">
        <v>167</v>
      </c>
      <c r="AU232" s="142" t="s">
        <v>114</v>
      </c>
      <c r="AY232" s="15" t="s">
        <v>164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5" t="s">
        <v>114</v>
      </c>
      <c r="BK232" s="143">
        <f>ROUND(I232*H232,2)</f>
        <v>0</v>
      </c>
      <c r="BL232" s="15" t="s">
        <v>245</v>
      </c>
      <c r="BM232" s="142" t="s">
        <v>939</v>
      </c>
    </row>
    <row r="233" spans="2:65" s="12" customFormat="1" ht="11.25">
      <c r="B233" s="144"/>
      <c r="D233" s="145" t="s">
        <v>174</v>
      </c>
      <c r="E233" s="146" t="s">
        <v>1</v>
      </c>
      <c r="F233" s="147" t="s">
        <v>940</v>
      </c>
      <c r="H233" s="148">
        <v>1.9</v>
      </c>
      <c r="I233" s="149"/>
      <c r="L233" s="144"/>
      <c r="M233" s="150"/>
      <c r="T233" s="151"/>
      <c r="AT233" s="146" t="s">
        <v>174</v>
      </c>
      <c r="AU233" s="146" t="s">
        <v>114</v>
      </c>
      <c r="AV233" s="12" t="s">
        <v>114</v>
      </c>
      <c r="AW233" s="12" t="s">
        <v>35</v>
      </c>
      <c r="AX233" s="12" t="s">
        <v>89</v>
      </c>
      <c r="AY233" s="146" t="s">
        <v>164</v>
      </c>
    </row>
    <row r="234" spans="2:65" s="11" customFormat="1" ht="22.9" customHeight="1">
      <c r="B234" s="118"/>
      <c r="D234" s="119" t="s">
        <v>80</v>
      </c>
      <c r="E234" s="128" t="s">
        <v>503</v>
      </c>
      <c r="F234" s="128" t="s">
        <v>504</v>
      </c>
      <c r="I234" s="121"/>
      <c r="J234" s="129">
        <f>BK234</f>
        <v>0</v>
      </c>
      <c r="L234" s="118"/>
      <c r="M234" s="123"/>
      <c r="P234" s="124">
        <f>SUM(P235:P258)</f>
        <v>0</v>
      </c>
      <c r="R234" s="124">
        <f>SUM(R235:R258)</f>
        <v>2.2755300000000003</v>
      </c>
      <c r="T234" s="125">
        <f>SUM(T235:T258)</f>
        <v>0</v>
      </c>
      <c r="AR234" s="119" t="s">
        <v>114</v>
      </c>
      <c r="AT234" s="126" t="s">
        <v>80</v>
      </c>
      <c r="AU234" s="126" t="s">
        <v>89</v>
      </c>
      <c r="AY234" s="119" t="s">
        <v>164</v>
      </c>
      <c r="BK234" s="127">
        <f>SUM(BK235:BK258)</f>
        <v>0</v>
      </c>
    </row>
    <row r="235" spans="2:65" s="1" customFormat="1" ht="16.5" customHeight="1">
      <c r="B235" s="30"/>
      <c r="C235" s="130" t="s">
        <v>404</v>
      </c>
      <c r="D235" s="131" t="s">
        <v>167</v>
      </c>
      <c r="E235" s="132" t="s">
        <v>941</v>
      </c>
      <c r="F235" s="133" t="s">
        <v>942</v>
      </c>
      <c r="G235" s="134" t="s">
        <v>170</v>
      </c>
      <c r="H235" s="135">
        <v>64.83</v>
      </c>
      <c r="I235" s="136"/>
      <c r="J235" s="137">
        <f>ROUND(I235*H235,2)</f>
        <v>0</v>
      </c>
      <c r="K235" s="133" t="s">
        <v>171</v>
      </c>
      <c r="L235" s="30"/>
      <c r="M235" s="138" t="s">
        <v>1</v>
      </c>
      <c r="N235" s="139" t="s">
        <v>47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245</v>
      </c>
      <c r="AT235" s="142" t="s">
        <v>167</v>
      </c>
      <c r="AU235" s="142" t="s">
        <v>114</v>
      </c>
      <c r="AY235" s="15" t="s">
        <v>164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114</v>
      </c>
      <c r="BK235" s="143">
        <f>ROUND(I235*H235,2)</f>
        <v>0</v>
      </c>
      <c r="BL235" s="15" t="s">
        <v>245</v>
      </c>
      <c r="BM235" s="142" t="s">
        <v>943</v>
      </c>
    </row>
    <row r="236" spans="2:65" s="12" customFormat="1" ht="11.25">
      <c r="B236" s="144"/>
      <c r="D236" s="145" t="s">
        <v>174</v>
      </c>
      <c r="E236" s="146" t="s">
        <v>1</v>
      </c>
      <c r="F236" s="147" t="s">
        <v>944</v>
      </c>
      <c r="H236" s="148">
        <v>64.83</v>
      </c>
      <c r="I236" s="149"/>
      <c r="L236" s="144"/>
      <c r="M236" s="150"/>
      <c r="T236" s="151"/>
      <c r="AT236" s="146" t="s">
        <v>174</v>
      </c>
      <c r="AU236" s="146" t="s">
        <v>114</v>
      </c>
      <c r="AV236" s="12" t="s">
        <v>114</v>
      </c>
      <c r="AW236" s="12" t="s">
        <v>35</v>
      </c>
      <c r="AX236" s="12" t="s">
        <v>89</v>
      </c>
      <c r="AY236" s="146" t="s">
        <v>164</v>
      </c>
    </row>
    <row r="237" spans="2:65" s="1" customFormat="1" ht="16.5" customHeight="1">
      <c r="B237" s="30"/>
      <c r="C237" s="130" t="s">
        <v>411</v>
      </c>
      <c r="D237" s="131" t="s">
        <v>167</v>
      </c>
      <c r="E237" s="132" t="s">
        <v>945</v>
      </c>
      <c r="F237" s="133" t="s">
        <v>946</v>
      </c>
      <c r="G237" s="134" t="s">
        <v>170</v>
      </c>
      <c r="H237" s="135">
        <v>64.83</v>
      </c>
      <c r="I237" s="136"/>
      <c r="J237" s="137">
        <f>ROUND(I237*H237,2)</f>
        <v>0</v>
      </c>
      <c r="K237" s="133" t="s">
        <v>171</v>
      </c>
      <c r="L237" s="30"/>
      <c r="M237" s="138" t="s">
        <v>1</v>
      </c>
      <c r="N237" s="139" t="s">
        <v>47</v>
      </c>
      <c r="P237" s="140">
        <f>O237*H237</f>
        <v>0</v>
      </c>
      <c r="Q237" s="140">
        <v>2.9999999999999997E-4</v>
      </c>
      <c r="R237" s="140">
        <f>Q237*H237</f>
        <v>1.9448999999999998E-2</v>
      </c>
      <c r="S237" s="140">
        <v>0</v>
      </c>
      <c r="T237" s="141">
        <f>S237*H237</f>
        <v>0</v>
      </c>
      <c r="AR237" s="142" t="s">
        <v>245</v>
      </c>
      <c r="AT237" s="142" t="s">
        <v>167</v>
      </c>
      <c r="AU237" s="142" t="s">
        <v>114</v>
      </c>
      <c r="AY237" s="15" t="s">
        <v>164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114</v>
      </c>
      <c r="BK237" s="143">
        <f>ROUND(I237*H237,2)</f>
        <v>0</v>
      </c>
      <c r="BL237" s="15" t="s">
        <v>245</v>
      </c>
      <c r="BM237" s="142" t="s">
        <v>947</v>
      </c>
    </row>
    <row r="238" spans="2:65" s="12" customFormat="1" ht="11.25">
      <c r="B238" s="144"/>
      <c r="D238" s="145" t="s">
        <v>174</v>
      </c>
      <c r="E238" s="146" t="s">
        <v>1</v>
      </c>
      <c r="F238" s="147" t="s">
        <v>944</v>
      </c>
      <c r="H238" s="148">
        <v>64.83</v>
      </c>
      <c r="I238" s="149"/>
      <c r="L238" s="144"/>
      <c r="M238" s="150"/>
      <c r="T238" s="151"/>
      <c r="AT238" s="146" t="s">
        <v>174</v>
      </c>
      <c r="AU238" s="146" t="s">
        <v>114</v>
      </c>
      <c r="AV238" s="12" t="s">
        <v>114</v>
      </c>
      <c r="AW238" s="12" t="s">
        <v>35</v>
      </c>
      <c r="AX238" s="12" t="s">
        <v>89</v>
      </c>
      <c r="AY238" s="146" t="s">
        <v>164</v>
      </c>
    </row>
    <row r="239" spans="2:65" s="1" customFormat="1" ht="16.5" customHeight="1">
      <c r="B239" s="30"/>
      <c r="C239" s="130" t="s">
        <v>416</v>
      </c>
      <c r="D239" s="131" t="s">
        <v>167</v>
      </c>
      <c r="E239" s="132" t="s">
        <v>948</v>
      </c>
      <c r="F239" s="133" t="s">
        <v>949</v>
      </c>
      <c r="G239" s="134" t="s">
        <v>170</v>
      </c>
      <c r="H239" s="135">
        <v>64.83</v>
      </c>
      <c r="I239" s="136"/>
      <c r="J239" s="137">
        <f>ROUND(I239*H239,2)</f>
        <v>0</v>
      </c>
      <c r="K239" s="133" t="s">
        <v>171</v>
      </c>
      <c r="L239" s="30"/>
      <c r="M239" s="138" t="s">
        <v>1</v>
      </c>
      <c r="N239" s="139" t="s">
        <v>47</v>
      </c>
      <c r="P239" s="140">
        <f>O239*H239</f>
        <v>0</v>
      </c>
      <c r="Q239" s="140">
        <v>1.5E-3</v>
      </c>
      <c r="R239" s="140">
        <f>Q239*H239</f>
        <v>9.7244999999999998E-2</v>
      </c>
      <c r="S239" s="140">
        <v>0</v>
      </c>
      <c r="T239" s="141">
        <f>S239*H239</f>
        <v>0</v>
      </c>
      <c r="AR239" s="142" t="s">
        <v>245</v>
      </c>
      <c r="AT239" s="142" t="s">
        <v>167</v>
      </c>
      <c r="AU239" s="142" t="s">
        <v>114</v>
      </c>
      <c r="AY239" s="15" t="s">
        <v>164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114</v>
      </c>
      <c r="BK239" s="143">
        <f>ROUND(I239*H239,2)</f>
        <v>0</v>
      </c>
      <c r="BL239" s="15" t="s">
        <v>245</v>
      </c>
      <c r="BM239" s="142" t="s">
        <v>950</v>
      </c>
    </row>
    <row r="240" spans="2:65" s="12" customFormat="1" ht="11.25">
      <c r="B240" s="144"/>
      <c r="D240" s="145" t="s">
        <v>174</v>
      </c>
      <c r="E240" s="146" t="s">
        <v>1</v>
      </c>
      <c r="F240" s="147" t="s">
        <v>944</v>
      </c>
      <c r="H240" s="148">
        <v>64.83</v>
      </c>
      <c r="I240" s="149"/>
      <c r="L240" s="144"/>
      <c r="M240" s="150"/>
      <c r="T240" s="151"/>
      <c r="AT240" s="146" t="s">
        <v>174</v>
      </c>
      <c r="AU240" s="146" t="s">
        <v>114</v>
      </c>
      <c r="AV240" s="12" t="s">
        <v>114</v>
      </c>
      <c r="AW240" s="12" t="s">
        <v>35</v>
      </c>
      <c r="AX240" s="12" t="s">
        <v>89</v>
      </c>
      <c r="AY240" s="146" t="s">
        <v>164</v>
      </c>
    </row>
    <row r="241" spans="2:65" s="1" customFormat="1" ht="24.2" customHeight="1">
      <c r="B241" s="30"/>
      <c r="C241" s="130" t="s">
        <v>421</v>
      </c>
      <c r="D241" s="131" t="s">
        <v>167</v>
      </c>
      <c r="E241" s="132" t="s">
        <v>951</v>
      </c>
      <c r="F241" s="133" t="s">
        <v>952</v>
      </c>
      <c r="G241" s="134" t="s">
        <v>170</v>
      </c>
      <c r="H241" s="135">
        <v>64.83</v>
      </c>
      <c r="I241" s="136"/>
      <c r="J241" s="137">
        <f>ROUND(I241*H241,2)</f>
        <v>0</v>
      </c>
      <c r="K241" s="133" t="s">
        <v>171</v>
      </c>
      <c r="L241" s="30"/>
      <c r="M241" s="138" t="s">
        <v>1</v>
      </c>
      <c r="N241" s="139" t="s">
        <v>47</v>
      </c>
      <c r="P241" s="140">
        <f>O241*H241</f>
        <v>0</v>
      </c>
      <c r="Q241" s="140">
        <v>9.0299999999999998E-3</v>
      </c>
      <c r="R241" s="140">
        <f>Q241*H241</f>
        <v>0.58541489999999996</v>
      </c>
      <c r="S241" s="140">
        <v>0</v>
      </c>
      <c r="T241" s="141">
        <f>S241*H241</f>
        <v>0</v>
      </c>
      <c r="AR241" s="142" t="s">
        <v>245</v>
      </c>
      <c r="AT241" s="142" t="s">
        <v>167</v>
      </c>
      <c r="AU241" s="142" t="s">
        <v>114</v>
      </c>
      <c r="AY241" s="15" t="s">
        <v>164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114</v>
      </c>
      <c r="BK241" s="143">
        <f>ROUND(I241*H241,2)</f>
        <v>0</v>
      </c>
      <c r="BL241" s="15" t="s">
        <v>245</v>
      </c>
      <c r="BM241" s="142" t="s">
        <v>953</v>
      </c>
    </row>
    <row r="242" spans="2:65" s="12" customFormat="1" ht="11.25">
      <c r="B242" s="144"/>
      <c r="D242" s="145" t="s">
        <v>174</v>
      </c>
      <c r="E242" s="146" t="s">
        <v>1</v>
      </c>
      <c r="F242" s="147" t="s">
        <v>944</v>
      </c>
      <c r="H242" s="148">
        <v>64.83</v>
      </c>
      <c r="I242" s="149"/>
      <c r="L242" s="144"/>
      <c r="M242" s="150"/>
      <c r="T242" s="151"/>
      <c r="AT242" s="146" t="s">
        <v>174</v>
      </c>
      <c r="AU242" s="146" t="s">
        <v>114</v>
      </c>
      <c r="AV242" s="12" t="s">
        <v>114</v>
      </c>
      <c r="AW242" s="12" t="s">
        <v>35</v>
      </c>
      <c r="AX242" s="12" t="s">
        <v>89</v>
      </c>
      <c r="AY242" s="146" t="s">
        <v>164</v>
      </c>
    </row>
    <row r="243" spans="2:65" s="1" customFormat="1" ht="16.5" customHeight="1">
      <c r="B243" s="30"/>
      <c r="C243" s="162" t="s">
        <v>425</v>
      </c>
      <c r="D243" s="163" t="s">
        <v>536</v>
      </c>
      <c r="E243" s="164" t="s">
        <v>954</v>
      </c>
      <c r="F243" s="165" t="s">
        <v>955</v>
      </c>
      <c r="G243" s="166" t="s">
        <v>170</v>
      </c>
      <c r="H243" s="167">
        <v>77.796000000000006</v>
      </c>
      <c r="I243" s="168"/>
      <c r="J243" s="169">
        <f>ROUND(I243*H243,2)</f>
        <v>0</v>
      </c>
      <c r="K243" s="165" t="s">
        <v>171</v>
      </c>
      <c r="L243" s="170"/>
      <c r="M243" s="171" t="s">
        <v>1</v>
      </c>
      <c r="N243" s="172" t="s">
        <v>47</v>
      </c>
      <c r="P243" s="140">
        <f>O243*H243</f>
        <v>0</v>
      </c>
      <c r="Q243" s="140">
        <v>2.01E-2</v>
      </c>
      <c r="R243" s="140">
        <f>Q243*H243</f>
        <v>1.5636996000000001</v>
      </c>
      <c r="S243" s="140">
        <v>0</v>
      </c>
      <c r="T243" s="141">
        <f>S243*H243</f>
        <v>0</v>
      </c>
      <c r="AR243" s="142" t="s">
        <v>331</v>
      </c>
      <c r="AT243" s="142" t="s">
        <v>536</v>
      </c>
      <c r="AU243" s="142" t="s">
        <v>114</v>
      </c>
      <c r="AY243" s="15" t="s">
        <v>164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114</v>
      </c>
      <c r="BK243" s="143">
        <f>ROUND(I243*H243,2)</f>
        <v>0</v>
      </c>
      <c r="BL243" s="15" t="s">
        <v>245</v>
      </c>
      <c r="BM243" s="142" t="s">
        <v>956</v>
      </c>
    </row>
    <row r="244" spans="2:65" s="12" customFormat="1" ht="11.25">
      <c r="B244" s="144"/>
      <c r="D244" s="145" t="s">
        <v>174</v>
      </c>
      <c r="E244" s="146" t="s">
        <v>1</v>
      </c>
      <c r="F244" s="147" t="s">
        <v>957</v>
      </c>
      <c r="H244" s="148">
        <v>77.796000000000006</v>
      </c>
      <c r="I244" s="149"/>
      <c r="L244" s="144"/>
      <c r="M244" s="150"/>
      <c r="T244" s="151"/>
      <c r="AT244" s="146" t="s">
        <v>174</v>
      </c>
      <c r="AU244" s="146" t="s">
        <v>114</v>
      </c>
      <c r="AV244" s="12" t="s">
        <v>114</v>
      </c>
      <c r="AW244" s="12" t="s">
        <v>35</v>
      </c>
      <c r="AX244" s="12" t="s">
        <v>89</v>
      </c>
      <c r="AY244" s="146" t="s">
        <v>164</v>
      </c>
    </row>
    <row r="245" spans="2:65" s="1" customFormat="1" ht="16.5" customHeight="1">
      <c r="B245" s="30"/>
      <c r="C245" s="130" t="s">
        <v>429</v>
      </c>
      <c r="D245" s="131" t="s">
        <v>167</v>
      </c>
      <c r="E245" s="132" t="s">
        <v>958</v>
      </c>
      <c r="F245" s="133" t="s">
        <v>959</v>
      </c>
      <c r="G245" s="134" t="s">
        <v>276</v>
      </c>
      <c r="H245" s="135">
        <v>20</v>
      </c>
      <c r="I245" s="136"/>
      <c r="J245" s="137">
        <f>ROUND(I245*H245,2)</f>
        <v>0</v>
      </c>
      <c r="K245" s="133" t="s">
        <v>171</v>
      </c>
      <c r="L245" s="30"/>
      <c r="M245" s="138" t="s">
        <v>1</v>
      </c>
      <c r="N245" s="139" t="s">
        <v>47</v>
      </c>
      <c r="P245" s="140">
        <f>O245*H245</f>
        <v>0</v>
      </c>
      <c r="Q245" s="140">
        <v>1.8000000000000001E-4</v>
      </c>
      <c r="R245" s="140">
        <f>Q245*H245</f>
        <v>3.6000000000000003E-3</v>
      </c>
      <c r="S245" s="140">
        <v>0</v>
      </c>
      <c r="T245" s="141">
        <f>S245*H245</f>
        <v>0</v>
      </c>
      <c r="AR245" s="142" t="s">
        <v>245</v>
      </c>
      <c r="AT245" s="142" t="s">
        <v>167</v>
      </c>
      <c r="AU245" s="142" t="s">
        <v>114</v>
      </c>
      <c r="AY245" s="15" t="s">
        <v>164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114</v>
      </c>
      <c r="BK245" s="143">
        <f>ROUND(I245*H245,2)</f>
        <v>0</v>
      </c>
      <c r="BL245" s="15" t="s">
        <v>245</v>
      </c>
      <c r="BM245" s="142" t="s">
        <v>960</v>
      </c>
    </row>
    <row r="246" spans="2:65" s="12" customFormat="1" ht="11.25">
      <c r="B246" s="144"/>
      <c r="D246" s="145" t="s">
        <v>174</v>
      </c>
      <c r="E246" s="146" t="s">
        <v>1</v>
      </c>
      <c r="F246" s="147" t="s">
        <v>961</v>
      </c>
      <c r="H246" s="148">
        <v>20</v>
      </c>
      <c r="I246" s="149"/>
      <c r="L246" s="144"/>
      <c r="M246" s="150"/>
      <c r="T246" s="151"/>
      <c r="AT246" s="146" t="s">
        <v>174</v>
      </c>
      <c r="AU246" s="146" t="s">
        <v>114</v>
      </c>
      <c r="AV246" s="12" t="s">
        <v>114</v>
      </c>
      <c r="AW246" s="12" t="s">
        <v>35</v>
      </c>
      <c r="AX246" s="12" t="s">
        <v>89</v>
      </c>
      <c r="AY246" s="146" t="s">
        <v>164</v>
      </c>
    </row>
    <row r="247" spans="2:65" s="1" customFormat="1" ht="16.5" customHeight="1">
      <c r="B247" s="30"/>
      <c r="C247" s="162" t="s">
        <v>434</v>
      </c>
      <c r="D247" s="163" t="s">
        <v>536</v>
      </c>
      <c r="E247" s="164" t="s">
        <v>962</v>
      </c>
      <c r="F247" s="165" t="s">
        <v>963</v>
      </c>
      <c r="G247" s="166" t="s">
        <v>276</v>
      </c>
      <c r="H247" s="167">
        <v>24</v>
      </c>
      <c r="I247" s="168"/>
      <c r="J247" s="169">
        <f>ROUND(I247*H247,2)</f>
        <v>0</v>
      </c>
      <c r="K247" s="165" t="s">
        <v>171</v>
      </c>
      <c r="L247" s="170"/>
      <c r="M247" s="171" t="s">
        <v>1</v>
      </c>
      <c r="N247" s="172" t="s">
        <v>47</v>
      </c>
      <c r="P247" s="140">
        <f>O247*H247</f>
        <v>0</v>
      </c>
      <c r="Q247" s="140">
        <v>1.2E-4</v>
      </c>
      <c r="R247" s="140">
        <f>Q247*H247</f>
        <v>2.8800000000000002E-3</v>
      </c>
      <c r="S247" s="140">
        <v>0</v>
      </c>
      <c r="T247" s="141">
        <f>S247*H247</f>
        <v>0</v>
      </c>
      <c r="AR247" s="142" t="s">
        <v>331</v>
      </c>
      <c r="AT247" s="142" t="s">
        <v>536</v>
      </c>
      <c r="AU247" s="142" t="s">
        <v>114</v>
      </c>
      <c r="AY247" s="15" t="s">
        <v>164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114</v>
      </c>
      <c r="BK247" s="143">
        <f>ROUND(I247*H247,2)</f>
        <v>0</v>
      </c>
      <c r="BL247" s="15" t="s">
        <v>245</v>
      </c>
      <c r="BM247" s="142" t="s">
        <v>964</v>
      </c>
    </row>
    <row r="248" spans="2:65" s="12" customFormat="1" ht="11.25">
      <c r="B248" s="144"/>
      <c r="D248" s="145" t="s">
        <v>174</v>
      </c>
      <c r="E248" s="146" t="s">
        <v>1</v>
      </c>
      <c r="F248" s="147" t="s">
        <v>965</v>
      </c>
      <c r="H248" s="148">
        <v>24</v>
      </c>
      <c r="I248" s="149"/>
      <c r="L248" s="144"/>
      <c r="M248" s="150"/>
      <c r="T248" s="151"/>
      <c r="AT248" s="146" t="s">
        <v>174</v>
      </c>
      <c r="AU248" s="146" t="s">
        <v>114</v>
      </c>
      <c r="AV248" s="12" t="s">
        <v>114</v>
      </c>
      <c r="AW248" s="12" t="s">
        <v>35</v>
      </c>
      <c r="AX248" s="12" t="s">
        <v>89</v>
      </c>
      <c r="AY248" s="146" t="s">
        <v>164</v>
      </c>
    </row>
    <row r="249" spans="2:65" s="1" customFormat="1" ht="16.5" customHeight="1">
      <c r="B249" s="30"/>
      <c r="C249" s="130" t="s">
        <v>439</v>
      </c>
      <c r="D249" s="131" t="s">
        <v>167</v>
      </c>
      <c r="E249" s="132" t="s">
        <v>966</v>
      </c>
      <c r="F249" s="133" t="s">
        <v>967</v>
      </c>
      <c r="G249" s="134" t="s">
        <v>347</v>
      </c>
      <c r="H249" s="135">
        <v>20</v>
      </c>
      <c r="I249" s="136"/>
      <c r="J249" s="137">
        <f>ROUND(I249*H249,2)</f>
        <v>0</v>
      </c>
      <c r="K249" s="133" t="s">
        <v>171</v>
      </c>
      <c r="L249" s="30"/>
      <c r="M249" s="138" t="s">
        <v>1</v>
      </c>
      <c r="N249" s="139" t="s">
        <v>47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245</v>
      </c>
      <c r="AT249" s="142" t="s">
        <v>167</v>
      </c>
      <c r="AU249" s="142" t="s">
        <v>114</v>
      </c>
      <c r="AY249" s="15" t="s">
        <v>164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114</v>
      </c>
      <c r="BK249" s="143">
        <f>ROUND(I249*H249,2)</f>
        <v>0</v>
      </c>
      <c r="BL249" s="15" t="s">
        <v>245</v>
      </c>
      <c r="BM249" s="142" t="s">
        <v>968</v>
      </c>
    </row>
    <row r="250" spans="2:65" s="12" customFormat="1" ht="11.25">
      <c r="B250" s="144"/>
      <c r="D250" s="145" t="s">
        <v>174</v>
      </c>
      <c r="E250" s="146" t="s">
        <v>1</v>
      </c>
      <c r="F250" s="147" t="s">
        <v>268</v>
      </c>
      <c r="H250" s="148">
        <v>20</v>
      </c>
      <c r="I250" s="149"/>
      <c r="L250" s="144"/>
      <c r="M250" s="150"/>
      <c r="T250" s="151"/>
      <c r="AT250" s="146" t="s">
        <v>174</v>
      </c>
      <c r="AU250" s="146" t="s">
        <v>114</v>
      </c>
      <c r="AV250" s="12" t="s">
        <v>114</v>
      </c>
      <c r="AW250" s="12" t="s">
        <v>35</v>
      </c>
      <c r="AX250" s="12" t="s">
        <v>89</v>
      </c>
      <c r="AY250" s="146" t="s">
        <v>164</v>
      </c>
    </row>
    <row r="251" spans="2:65" s="1" customFormat="1" ht="16.5" customHeight="1">
      <c r="B251" s="30"/>
      <c r="C251" s="130" t="s">
        <v>443</v>
      </c>
      <c r="D251" s="131" t="s">
        <v>167</v>
      </c>
      <c r="E251" s="132" t="s">
        <v>969</v>
      </c>
      <c r="F251" s="133" t="s">
        <v>970</v>
      </c>
      <c r="G251" s="134" t="s">
        <v>347</v>
      </c>
      <c r="H251" s="135">
        <v>8</v>
      </c>
      <c r="I251" s="136"/>
      <c r="J251" s="137">
        <f>ROUND(I251*H251,2)</f>
        <v>0</v>
      </c>
      <c r="K251" s="133" t="s">
        <v>171</v>
      </c>
      <c r="L251" s="30"/>
      <c r="M251" s="138" t="s">
        <v>1</v>
      </c>
      <c r="N251" s="139" t="s">
        <v>47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245</v>
      </c>
      <c r="AT251" s="142" t="s">
        <v>167</v>
      </c>
      <c r="AU251" s="142" t="s">
        <v>114</v>
      </c>
      <c r="AY251" s="15" t="s">
        <v>164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114</v>
      </c>
      <c r="BK251" s="143">
        <f>ROUND(I251*H251,2)</f>
        <v>0</v>
      </c>
      <c r="BL251" s="15" t="s">
        <v>245</v>
      </c>
      <c r="BM251" s="142" t="s">
        <v>971</v>
      </c>
    </row>
    <row r="252" spans="2:65" s="12" customFormat="1" ht="11.25">
      <c r="B252" s="144"/>
      <c r="D252" s="145" t="s">
        <v>174</v>
      </c>
      <c r="E252" s="146" t="s">
        <v>1</v>
      </c>
      <c r="F252" s="147" t="s">
        <v>203</v>
      </c>
      <c r="H252" s="148">
        <v>8</v>
      </c>
      <c r="I252" s="149"/>
      <c r="L252" s="144"/>
      <c r="M252" s="150"/>
      <c r="T252" s="151"/>
      <c r="AT252" s="146" t="s">
        <v>174</v>
      </c>
      <c r="AU252" s="146" t="s">
        <v>114</v>
      </c>
      <c r="AV252" s="12" t="s">
        <v>114</v>
      </c>
      <c r="AW252" s="12" t="s">
        <v>35</v>
      </c>
      <c r="AX252" s="12" t="s">
        <v>89</v>
      </c>
      <c r="AY252" s="146" t="s">
        <v>164</v>
      </c>
    </row>
    <row r="253" spans="2:65" s="1" customFormat="1" ht="16.5" customHeight="1">
      <c r="B253" s="30"/>
      <c r="C253" s="130" t="s">
        <v>447</v>
      </c>
      <c r="D253" s="131" t="s">
        <v>167</v>
      </c>
      <c r="E253" s="132" t="s">
        <v>972</v>
      </c>
      <c r="F253" s="133" t="s">
        <v>973</v>
      </c>
      <c r="G253" s="134" t="s">
        <v>347</v>
      </c>
      <c r="H253" s="135">
        <v>2</v>
      </c>
      <c r="I253" s="136"/>
      <c r="J253" s="137">
        <f>ROUND(I253*H253,2)</f>
        <v>0</v>
      </c>
      <c r="K253" s="133" t="s">
        <v>171</v>
      </c>
      <c r="L253" s="30"/>
      <c r="M253" s="138" t="s">
        <v>1</v>
      </c>
      <c r="N253" s="139" t="s">
        <v>47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245</v>
      </c>
      <c r="AT253" s="142" t="s">
        <v>167</v>
      </c>
      <c r="AU253" s="142" t="s">
        <v>114</v>
      </c>
      <c r="AY253" s="15" t="s">
        <v>164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114</v>
      </c>
      <c r="BK253" s="143">
        <f>ROUND(I253*H253,2)</f>
        <v>0</v>
      </c>
      <c r="BL253" s="15" t="s">
        <v>245</v>
      </c>
      <c r="BM253" s="142" t="s">
        <v>974</v>
      </c>
    </row>
    <row r="254" spans="2:65" s="12" customFormat="1" ht="11.25">
      <c r="B254" s="144"/>
      <c r="D254" s="145" t="s">
        <v>174</v>
      </c>
      <c r="E254" s="146" t="s">
        <v>1</v>
      </c>
      <c r="F254" s="147" t="s">
        <v>114</v>
      </c>
      <c r="H254" s="148">
        <v>2</v>
      </c>
      <c r="I254" s="149"/>
      <c r="L254" s="144"/>
      <c r="M254" s="150"/>
      <c r="T254" s="151"/>
      <c r="AT254" s="146" t="s">
        <v>174</v>
      </c>
      <c r="AU254" s="146" t="s">
        <v>114</v>
      </c>
      <c r="AV254" s="12" t="s">
        <v>114</v>
      </c>
      <c r="AW254" s="12" t="s">
        <v>35</v>
      </c>
      <c r="AX254" s="12" t="s">
        <v>89</v>
      </c>
      <c r="AY254" s="146" t="s">
        <v>164</v>
      </c>
    </row>
    <row r="255" spans="2:65" s="1" customFormat="1" ht="16.5" customHeight="1">
      <c r="B255" s="30"/>
      <c r="C255" s="130" t="s">
        <v>454</v>
      </c>
      <c r="D255" s="131" t="s">
        <v>167</v>
      </c>
      <c r="E255" s="132" t="s">
        <v>975</v>
      </c>
      <c r="F255" s="133" t="s">
        <v>976</v>
      </c>
      <c r="G255" s="134" t="s">
        <v>170</v>
      </c>
      <c r="H255" s="135">
        <v>64.83</v>
      </c>
      <c r="I255" s="136"/>
      <c r="J255" s="137">
        <f>ROUND(I255*H255,2)</f>
        <v>0</v>
      </c>
      <c r="K255" s="133" t="s">
        <v>171</v>
      </c>
      <c r="L255" s="30"/>
      <c r="M255" s="138" t="s">
        <v>1</v>
      </c>
      <c r="N255" s="139" t="s">
        <v>47</v>
      </c>
      <c r="P255" s="140">
        <f>O255*H255</f>
        <v>0</v>
      </c>
      <c r="Q255" s="140">
        <v>5.0000000000000002E-5</v>
      </c>
      <c r="R255" s="140">
        <f>Q255*H255</f>
        <v>3.2415E-3</v>
      </c>
      <c r="S255" s="140">
        <v>0</v>
      </c>
      <c r="T255" s="141">
        <f>S255*H255</f>
        <v>0</v>
      </c>
      <c r="AR255" s="142" t="s">
        <v>245</v>
      </c>
      <c r="AT255" s="142" t="s">
        <v>167</v>
      </c>
      <c r="AU255" s="142" t="s">
        <v>114</v>
      </c>
      <c r="AY255" s="15" t="s">
        <v>164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114</v>
      </c>
      <c r="BK255" s="143">
        <f>ROUND(I255*H255,2)</f>
        <v>0</v>
      </c>
      <c r="BL255" s="15" t="s">
        <v>245</v>
      </c>
      <c r="BM255" s="142" t="s">
        <v>977</v>
      </c>
    </row>
    <row r="256" spans="2:65" s="12" customFormat="1" ht="11.25">
      <c r="B256" s="144"/>
      <c r="D256" s="145" t="s">
        <v>174</v>
      </c>
      <c r="E256" s="146" t="s">
        <v>1</v>
      </c>
      <c r="F256" s="147" t="s">
        <v>944</v>
      </c>
      <c r="H256" s="148">
        <v>64.83</v>
      </c>
      <c r="I256" s="149"/>
      <c r="L256" s="144"/>
      <c r="M256" s="150"/>
      <c r="T256" s="151"/>
      <c r="AT256" s="146" t="s">
        <v>174</v>
      </c>
      <c r="AU256" s="146" t="s">
        <v>114</v>
      </c>
      <c r="AV256" s="12" t="s">
        <v>114</v>
      </c>
      <c r="AW256" s="12" t="s">
        <v>35</v>
      </c>
      <c r="AX256" s="12" t="s">
        <v>89</v>
      </c>
      <c r="AY256" s="146" t="s">
        <v>164</v>
      </c>
    </row>
    <row r="257" spans="2:65" s="1" customFormat="1" ht="16.5" customHeight="1">
      <c r="B257" s="30"/>
      <c r="C257" s="130" t="s">
        <v>460</v>
      </c>
      <c r="D257" s="131" t="s">
        <v>167</v>
      </c>
      <c r="E257" s="132" t="s">
        <v>978</v>
      </c>
      <c r="F257" s="133" t="s">
        <v>979</v>
      </c>
      <c r="G257" s="134" t="s">
        <v>271</v>
      </c>
      <c r="H257" s="135">
        <v>2.5</v>
      </c>
      <c r="I257" s="136"/>
      <c r="J257" s="137">
        <f>ROUND(I257*H257,2)</f>
        <v>0</v>
      </c>
      <c r="K257" s="133" t="s">
        <v>171</v>
      </c>
      <c r="L257" s="30"/>
      <c r="M257" s="138" t="s">
        <v>1</v>
      </c>
      <c r="N257" s="139" t="s">
        <v>47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245</v>
      </c>
      <c r="AT257" s="142" t="s">
        <v>167</v>
      </c>
      <c r="AU257" s="142" t="s">
        <v>114</v>
      </c>
      <c r="AY257" s="15" t="s">
        <v>164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114</v>
      </c>
      <c r="BK257" s="143">
        <f>ROUND(I257*H257,2)</f>
        <v>0</v>
      </c>
      <c r="BL257" s="15" t="s">
        <v>245</v>
      </c>
      <c r="BM257" s="142" t="s">
        <v>980</v>
      </c>
    </row>
    <row r="258" spans="2:65" s="12" customFormat="1" ht="11.25">
      <c r="B258" s="144"/>
      <c r="D258" s="145" t="s">
        <v>174</v>
      </c>
      <c r="E258" s="146" t="s">
        <v>1</v>
      </c>
      <c r="F258" s="147" t="s">
        <v>981</v>
      </c>
      <c r="H258" s="148">
        <v>2.5</v>
      </c>
      <c r="I258" s="149"/>
      <c r="L258" s="144"/>
      <c r="M258" s="150"/>
      <c r="T258" s="151"/>
      <c r="AT258" s="146" t="s">
        <v>174</v>
      </c>
      <c r="AU258" s="146" t="s">
        <v>114</v>
      </c>
      <c r="AV258" s="12" t="s">
        <v>114</v>
      </c>
      <c r="AW258" s="12" t="s">
        <v>35</v>
      </c>
      <c r="AX258" s="12" t="s">
        <v>89</v>
      </c>
      <c r="AY258" s="146" t="s">
        <v>164</v>
      </c>
    </row>
    <row r="259" spans="2:65" s="11" customFormat="1" ht="22.9" customHeight="1">
      <c r="B259" s="118"/>
      <c r="D259" s="119" t="s">
        <v>80</v>
      </c>
      <c r="E259" s="128" t="s">
        <v>510</v>
      </c>
      <c r="F259" s="128" t="s">
        <v>511</v>
      </c>
      <c r="I259" s="121"/>
      <c r="J259" s="129">
        <f>BK259</f>
        <v>0</v>
      </c>
      <c r="L259" s="118"/>
      <c r="M259" s="123"/>
      <c r="P259" s="124">
        <f>SUM(P260:P309)</f>
        <v>0</v>
      </c>
      <c r="R259" s="124">
        <f>SUM(R260:R309)</f>
        <v>0.42819374000000004</v>
      </c>
      <c r="T259" s="125">
        <f>SUM(T260:T309)</f>
        <v>1.0696020000000001E-2</v>
      </c>
      <c r="AR259" s="119" t="s">
        <v>114</v>
      </c>
      <c r="AT259" s="126" t="s">
        <v>80</v>
      </c>
      <c r="AU259" s="126" t="s">
        <v>89</v>
      </c>
      <c r="AY259" s="119" t="s">
        <v>164</v>
      </c>
      <c r="BK259" s="127">
        <f>SUM(BK260:BK309)</f>
        <v>0</v>
      </c>
    </row>
    <row r="260" spans="2:65" s="1" customFormat="1" ht="16.5" customHeight="1">
      <c r="B260" s="30"/>
      <c r="C260" s="130" t="s">
        <v>465</v>
      </c>
      <c r="D260" s="131" t="s">
        <v>167</v>
      </c>
      <c r="E260" s="132" t="s">
        <v>982</v>
      </c>
      <c r="F260" s="133" t="s">
        <v>983</v>
      </c>
      <c r="G260" s="134" t="s">
        <v>170</v>
      </c>
      <c r="H260" s="135">
        <v>715.899</v>
      </c>
      <c r="I260" s="136"/>
      <c r="J260" s="137">
        <f>ROUND(I260*H260,2)</f>
        <v>0</v>
      </c>
      <c r="K260" s="133" t="s">
        <v>171</v>
      </c>
      <c r="L260" s="30"/>
      <c r="M260" s="138" t="s">
        <v>1</v>
      </c>
      <c r="N260" s="139" t="s">
        <v>47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245</v>
      </c>
      <c r="AT260" s="142" t="s">
        <v>167</v>
      </c>
      <c r="AU260" s="142" t="s">
        <v>114</v>
      </c>
      <c r="AY260" s="15" t="s">
        <v>164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5" t="s">
        <v>114</v>
      </c>
      <c r="BK260" s="143">
        <f>ROUND(I260*H260,2)</f>
        <v>0</v>
      </c>
      <c r="BL260" s="15" t="s">
        <v>245</v>
      </c>
      <c r="BM260" s="142" t="s">
        <v>984</v>
      </c>
    </row>
    <row r="261" spans="2:65" s="12" customFormat="1" ht="11.25">
      <c r="B261" s="144"/>
      <c r="D261" s="145" t="s">
        <v>174</v>
      </c>
      <c r="E261" s="146" t="s">
        <v>1</v>
      </c>
      <c r="F261" s="147" t="s">
        <v>985</v>
      </c>
      <c r="H261" s="148">
        <v>715.899</v>
      </c>
      <c r="I261" s="149"/>
      <c r="L261" s="144"/>
      <c r="M261" s="150"/>
      <c r="T261" s="151"/>
      <c r="AT261" s="146" t="s">
        <v>174</v>
      </c>
      <c r="AU261" s="146" t="s">
        <v>114</v>
      </c>
      <c r="AV261" s="12" t="s">
        <v>114</v>
      </c>
      <c r="AW261" s="12" t="s">
        <v>35</v>
      </c>
      <c r="AX261" s="12" t="s">
        <v>89</v>
      </c>
      <c r="AY261" s="146" t="s">
        <v>164</v>
      </c>
    </row>
    <row r="262" spans="2:65" s="1" customFormat="1" ht="16.5" customHeight="1">
      <c r="B262" s="30"/>
      <c r="C262" s="130" t="s">
        <v>469</v>
      </c>
      <c r="D262" s="131" t="s">
        <v>167</v>
      </c>
      <c r="E262" s="132" t="s">
        <v>986</v>
      </c>
      <c r="F262" s="133" t="s">
        <v>987</v>
      </c>
      <c r="G262" s="134" t="s">
        <v>170</v>
      </c>
      <c r="H262" s="135">
        <v>100</v>
      </c>
      <c r="I262" s="136"/>
      <c r="J262" s="137">
        <f>ROUND(I262*H262,2)</f>
        <v>0</v>
      </c>
      <c r="K262" s="133" t="s">
        <v>171</v>
      </c>
      <c r="L262" s="30"/>
      <c r="M262" s="138" t="s">
        <v>1</v>
      </c>
      <c r="N262" s="139" t="s">
        <v>47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245</v>
      </c>
      <c r="AT262" s="142" t="s">
        <v>167</v>
      </c>
      <c r="AU262" s="142" t="s">
        <v>114</v>
      </c>
      <c r="AY262" s="15" t="s">
        <v>164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114</v>
      </c>
      <c r="BK262" s="143">
        <f>ROUND(I262*H262,2)</f>
        <v>0</v>
      </c>
      <c r="BL262" s="15" t="s">
        <v>245</v>
      </c>
      <c r="BM262" s="142" t="s">
        <v>988</v>
      </c>
    </row>
    <row r="263" spans="2:65" s="12" customFormat="1" ht="11.25">
      <c r="B263" s="144"/>
      <c r="D263" s="145" t="s">
        <v>174</v>
      </c>
      <c r="E263" s="146" t="s">
        <v>1</v>
      </c>
      <c r="F263" s="147" t="s">
        <v>989</v>
      </c>
      <c r="H263" s="148">
        <v>100</v>
      </c>
      <c r="I263" s="149"/>
      <c r="L263" s="144"/>
      <c r="M263" s="150"/>
      <c r="T263" s="151"/>
      <c r="AT263" s="146" t="s">
        <v>174</v>
      </c>
      <c r="AU263" s="146" t="s">
        <v>114</v>
      </c>
      <c r="AV263" s="12" t="s">
        <v>114</v>
      </c>
      <c r="AW263" s="12" t="s">
        <v>35</v>
      </c>
      <c r="AX263" s="12" t="s">
        <v>89</v>
      </c>
      <c r="AY263" s="146" t="s">
        <v>164</v>
      </c>
    </row>
    <row r="264" spans="2:65" s="1" customFormat="1" ht="16.5" customHeight="1">
      <c r="B264" s="30"/>
      <c r="C264" s="130" t="s">
        <v>474</v>
      </c>
      <c r="D264" s="131" t="s">
        <v>167</v>
      </c>
      <c r="E264" s="132" t="s">
        <v>990</v>
      </c>
      <c r="F264" s="133" t="s">
        <v>991</v>
      </c>
      <c r="G264" s="134" t="s">
        <v>276</v>
      </c>
      <c r="H264" s="135">
        <v>300</v>
      </c>
      <c r="I264" s="136"/>
      <c r="J264" s="137">
        <f>ROUND(I264*H264,2)</f>
        <v>0</v>
      </c>
      <c r="K264" s="133" t="s">
        <v>171</v>
      </c>
      <c r="L264" s="30"/>
      <c r="M264" s="138" t="s">
        <v>1</v>
      </c>
      <c r="N264" s="139" t="s">
        <v>47</v>
      </c>
      <c r="P264" s="140">
        <f>O264*H264</f>
        <v>0</v>
      </c>
      <c r="Q264" s="140">
        <v>1.0000000000000001E-5</v>
      </c>
      <c r="R264" s="140">
        <f>Q264*H264</f>
        <v>3.0000000000000001E-3</v>
      </c>
      <c r="S264" s="140">
        <v>0</v>
      </c>
      <c r="T264" s="141">
        <f>S264*H264</f>
        <v>0</v>
      </c>
      <c r="AR264" s="142" t="s">
        <v>245</v>
      </c>
      <c r="AT264" s="142" t="s">
        <v>167</v>
      </c>
      <c r="AU264" s="142" t="s">
        <v>114</v>
      </c>
      <c r="AY264" s="15" t="s">
        <v>164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114</v>
      </c>
      <c r="BK264" s="143">
        <f>ROUND(I264*H264,2)</f>
        <v>0</v>
      </c>
      <c r="BL264" s="15" t="s">
        <v>245</v>
      </c>
      <c r="BM264" s="142" t="s">
        <v>992</v>
      </c>
    </row>
    <row r="265" spans="2:65" s="12" customFormat="1" ht="11.25">
      <c r="B265" s="144"/>
      <c r="D265" s="145" t="s">
        <v>174</v>
      </c>
      <c r="E265" s="146" t="s">
        <v>1</v>
      </c>
      <c r="F265" s="147" t="s">
        <v>993</v>
      </c>
      <c r="H265" s="148">
        <v>300</v>
      </c>
      <c r="I265" s="149"/>
      <c r="L265" s="144"/>
      <c r="M265" s="150"/>
      <c r="T265" s="151"/>
      <c r="AT265" s="146" t="s">
        <v>174</v>
      </c>
      <c r="AU265" s="146" t="s">
        <v>114</v>
      </c>
      <c r="AV265" s="12" t="s">
        <v>114</v>
      </c>
      <c r="AW265" s="12" t="s">
        <v>35</v>
      </c>
      <c r="AX265" s="12" t="s">
        <v>89</v>
      </c>
      <c r="AY265" s="146" t="s">
        <v>164</v>
      </c>
    </row>
    <row r="266" spans="2:65" s="1" customFormat="1" ht="16.5" customHeight="1">
      <c r="B266" s="30"/>
      <c r="C266" s="130" t="s">
        <v>479</v>
      </c>
      <c r="D266" s="131" t="s">
        <v>167</v>
      </c>
      <c r="E266" s="132" t="s">
        <v>994</v>
      </c>
      <c r="F266" s="133" t="s">
        <v>995</v>
      </c>
      <c r="G266" s="134" t="s">
        <v>276</v>
      </c>
      <c r="H266" s="135">
        <v>50</v>
      </c>
      <c r="I266" s="136"/>
      <c r="J266" s="137">
        <f>ROUND(I266*H266,2)</f>
        <v>0</v>
      </c>
      <c r="K266" s="133" t="s">
        <v>171</v>
      </c>
      <c r="L266" s="30"/>
      <c r="M266" s="138" t="s">
        <v>1</v>
      </c>
      <c r="N266" s="139" t="s">
        <v>47</v>
      </c>
      <c r="P266" s="140">
        <f>O266*H266</f>
        <v>0</v>
      </c>
      <c r="Q266" s="140">
        <v>1.0000000000000001E-5</v>
      </c>
      <c r="R266" s="140">
        <f>Q266*H266</f>
        <v>5.0000000000000001E-4</v>
      </c>
      <c r="S266" s="140">
        <v>0</v>
      </c>
      <c r="T266" s="141">
        <f>S266*H266</f>
        <v>0</v>
      </c>
      <c r="AR266" s="142" t="s">
        <v>245</v>
      </c>
      <c r="AT266" s="142" t="s">
        <v>167</v>
      </c>
      <c r="AU266" s="142" t="s">
        <v>114</v>
      </c>
      <c r="AY266" s="15" t="s">
        <v>164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114</v>
      </c>
      <c r="BK266" s="143">
        <f>ROUND(I266*H266,2)</f>
        <v>0</v>
      </c>
      <c r="BL266" s="15" t="s">
        <v>245</v>
      </c>
      <c r="BM266" s="142" t="s">
        <v>996</v>
      </c>
    </row>
    <row r="267" spans="2:65" s="12" customFormat="1" ht="11.25">
      <c r="B267" s="144"/>
      <c r="D267" s="145" t="s">
        <v>174</v>
      </c>
      <c r="E267" s="146" t="s">
        <v>1</v>
      </c>
      <c r="F267" s="147" t="s">
        <v>997</v>
      </c>
      <c r="H267" s="148">
        <v>50</v>
      </c>
      <c r="I267" s="149"/>
      <c r="L267" s="144"/>
      <c r="M267" s="150"/>
      <c r="T267" s="151"/>
      <c r="AT267" s="146" t="s">
        <v>174</v>
      </c>
      <c r="AU267" s="146" t="s">
        <v>114</v>
      </c>
      <c r="AV267" s="12" t="s">
        <v>114</v>
      </c>
      <c r="AW267" s="12" t="s">
        <v>35</v>
      </c>
      <c r="AX267" s="12" t="s">
        <v>89</v>
      </c>
      <c r="AY267" s="146" t="s">
        <v>164</v>
      </c>
    </row>
    <row r="268" spans="2:65" s="1" customFormat="1" ht="16.5" customHeight="1">
      <c r="B268" s="30"/>
      <c r="C268" s="130" t="s">
        <v>484</v>
      </c>
      <c r="D268" s="131" t="s">
        <v>167</v>
      </c>
      <c r="E268" s="132" t="s">
        <v>998</v>
      </c>
      <c r="F268" s="133" t="s">
        <v>999</v>
      </c>
      <c r="G268" s="134" t="s">
        <v>170</v>
      </c>
      <c r="H268" s="135">
        <v>219</v>
      </c>
      <c r="I268" s="136"/>
      <c r="J268" s="137">
        <f>ROUND(I268*H268,2)</f>
        <v>0</v>
      </c>
      <c r="K268" s="133" t="s">
        <v>171</v>
      </c>
      <c r="L268" s="30"/>
      <c r="M268" s="138" t="s">
        <v>1</v>
      </c>
      <c r="N268" s="139" t="s">
        <v>47</v>
      </c>
      <c r="P268" s="140">
        <f>O268*H268</f>
        <v>0</v>
      </c>
      <c r="Q268" s="140">
        <v>0</v>
      </c>
      <c r="R268" s="140">
        <f>Q268*H268</f>
        <v>0</v>
      </c>
      <c r="S268" s="140">
        <v>3.0000000000000001E-5</v>
      </c>
      <c r="T268" s="141">
        <f>S268*H268</f>
        <v>6.5700000000000003E-3</v>
      </c>
      <c r="AR268" s="142" t="s">
        <v>245</v>
      </c>
      <c r="AT268" s="142" t="s">
        <v>167</v>
      </c>
      <c r="AU268" s="142" t="s">
        <v>114</v>
      </c>
      <c r="AY268" s="15" t="s">
        <v>164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114</v>
      </c>
      <c r="BK268" s="143">
        <f>ROUND(I268*H268,2)</f>
        <v>0</v>
      </c>
      <c r="BL268" s="15" t="s">
        <v>245</v>
      </c>
      <c r="BM268" s="142" t="s">
        <v>1000</v>
      </c>
    </row>
    <row r="269" spans="2:65" s="12" customFormat="1" ht="11.25">
      <c r="B269" s="144"/>
      <c r="D269" s="145" t="s">
        <v>174</v>
      </c>
      <c r="E269" s="146" t="s">
        <v>1</v>
      </c>
      <c r="F269" s="147" t="s">
        <v>1001</v>
      </c>
      <c r="H269" s="148">
        <v>219</v>
      </c>
      <c r="I269" s="149"/>
      <c r="L269" s="144"/>
      <c r="M269" s="150"/>
      <c r="T269" s="151"/>
      <c r="AT269" s="146" t="s">
        <v>174</v>
      </c>
      <c r="AU269" s="146" t="s">
        <v>114</v>
      </c>
      <c r="AV269" s="12" t="s">
        <v>114</v>
      </c>
      <c r="AW269" s="12" t="s">
        <v>35</v>
      </c>
      <c r="AX269" s="12" t="s">
        <v>89</v>
      </c>
      <c r="AY269" s="146" t="s">
        <v>164</v>
      </c>
    </row>
    <row r="270" spans="2:65" s="1" customFormat="1" ht="16.5" customHeight="1">
      <c r="B270" s="30"/>
      <c r="C270" s="162" t="s">
        <v>491</v>
      </c>
      <c r="D270" s="163" t="s">
        <v>536</v>
      </c>
      <c r="E270" s="164" t="s">
        <v>1002</v>
      </c>
      <c r="F270" s="165" t="s">
        <v>1003</v>
      </c>
      <c r="G270" s="166" t="s">
        <v>170</v>
      </c>
      <c r="H270" s="167">
        <v>262.8</v>
      </c>
      <c r="I270" s="168"/>
      <c r="J270" s="169">
        <f>ROUND(I270*H270,2)</f>
        <v>0</v>
      </c>
      <c r="K270" s="165" t="s">
        <v>171</v>
      </c>
      <c r="L270" s="170"/>
      <c r="M270" s="171" t="s">
        <v>1</v>
      </c>
      <c r="N270" s="172" t="s">
        <v>47</v>
      </c>
      <c r="P270" s="140">
        <f>O270*H270</f>
        <v>0</v>
      </c>
      <c r="Q270" s="140">
        <v>1.0000000000000001E-5</v>
      </c>
      <c r="R270" s="140">
        <f>Q270*H270</f>
        <v>2.6280000000000001E-3</v>
      </c>
      <c r="S270" s="140">
        <v>0</v>
      </c>
      <c r="T270" s="141">
        <f>S270*H270</f>
        <v>0</v>
      </c>
      <c r="AR270" s="142" t="s">
        <v>331</v>
      </c>
      <c r="AT270" s="142" t="s">
        <v>536</v>
      </c>
      <c r="AU270" s="142" t="s">
        <v>114</v>
      </c>
      <c r="AY270" s="15" t="s">
        <v>164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114</v>
      </c>
      <c r="BK270" s="143">
        <f>ROUND(I270*H270,2)</f>
        <v>0</v>
      </c>
      <c r="BL270" s="15" t="s">
        <v>245</v>
      </c>
      <c r="BM270" s="142" t="s">
        <v>1004</v>
      </c>
    </row>
    <row r="271" spans="2:65" s="12" customFormat="1" ht="11.25">
      <c r="B271" s="144"/>
      <c r="D271" s="145" t="s">
        <v>174</v>
      </c>
      <c r="E271" s="146" t="s">
        <v>1</v>
      </c>
      <c r="F271" s="147" t="s">
        <v>1005</v>
      </c>
      <c r="H271" s="148">
        <v>262.8</v>
      </c>
      <c r="I271" s="149"/>
      <c r="L271" s="144"/>
      <c r="M271" s="150"/>
      <c r="T271" s="151"/>
      <c r="AT271" s="146" t="s">
        <v>174</v>
      </c>
      <c r="AU271" s="146" t="s">
        <v>114</v>
      </c>
      <c r="AV271" s="12" t="s">
        <v>114</v>
      </c>
      <c r="AW271" s="12" t="s">
        <v>35</v>
      </c>
      <c r="AX271" s="12" t="s">
        <v>89</v>
      </c>
      <c r="AY271" s="146" t="s">
        <v>164</v>
      </c>
    </row>
    <row r="272" spans="2:65" s="1" customFormat="1" ht="16.5" customHeight="1">
      <c r="B272" s="30"/>
      <c r="C272" s="162" t="s">
        <v>498</v>
      </c>
      <c r="D272" s="163" t="s">
        <v>536</v>
      </c>
      <c r="E272" s="164" t="s">
        <v>1006</v>
      </c>
      <c r="F272" s="165" t="s">
        <v>1007</v>
      </c>
      <c r="G272" s="166" t="s">
        <v>170</v>
      </c>
      <c r="H272" s="167">
        <v>100</v>
      </c>
      <c r="I272" s="168"/>
      <c r="J272" s="169">
        <f>ROUND(I272*H272,2)</f>
        <v>0</v>
      </c>
      <c r="K272" s="165" t="s">
        <v>171</v>
      </c>
      <c r="L272" s="170"/>
      <c r="M272" s="171" t="s">
        <v>1</v>
      </c>
      <c r="N272" s="172" t="s">
        <v>47</v>
      </c>
      <c r="P272" s="140">
        <f>O272*H272</f>
        <v>0</v>
      </c>
      <c r="Q272" s="140">
        <v>4.0000000000000003E-5</v>
      </c>
      <c r="R272" s="140">
        <f>Q272*H272</f>
        <v>4.0000000000000001E-3</v>
      </c>
      <c r="S272" s="140">
        <v>0</v>
      </c>
      <c r="T272" s="141">
        <f>S272*H272</f>
        <v>0</v>
      </c>
      <c r="AR272" s="142" t="s">
        <v>331</v>
      </c>
      <c r="AT272" s="142" t="s">
        <v>536</v>
      </c>
      <c r="AU272" s="142" t="s">
        <v>114</v>
      </c>
      <c r="AY272" s="15" t="s">
        <v>164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114</v>
      </c>
      <c r="BK272" s="143">
        <f>ROUND(I272*H272,2)</f>
        <v>0</v>
      </c>
      <c r="BL272" s="15" t="s">
        <v>245</v>
      </c>
      <c r="BM272" s="142" t="s">
        <v>1008</v>
      </c>
    </row>
    <row r="273" spans="2:65" s="12" customFormat="1" ht="11.25">
      <c r="B273" s="144"/>
      <c r="D273" s="145" t="s">
        <v>174</v>
      </c>
      <c r="E273" s="146" t="s">
        <v>1</v>
      </c>
      <c r="F273" s="147" t="s">
        <v>1009</v>
      </c>
      <c r="H273" s="148">
        <v>100</v>
      </c>
      <c r="I273" s="149"/>
      <c r="L273" s="144"/>
      <c r="M273" s="150"/>
      <c r="T273" s="151"/>
      <c r="AT273" s="146" t="s">
        <v>174</v>
      </c>
      <c r="AU273" s="146" t="s">
        <v>114</v>
      </c>
      <c r="AV273" s="12" t="s">
        <v>114</v>
      </c>
      <c r="AW273" s="12" t="s">
        <v>35</v>
      </c>
      <c r="AX273" s="12" t="s">
        <v>89</v>
      </c>
      <c r="AY273" s="146" t="s">
        <v>164</v>
      </c>
    </row>
    <row r="274" spans="2:65" s="1" customFormat="1" ht="16.5" customHeight="1">
      <c r="B274" s="30"/>
      <c r="C274" s="130" t="s">
        <v>505</v>
      </c>
      <c r="D274" s="131" t="s">
        <v>167</v>
      </c>
      <c r="E274" s="132" t="s">
        <v>1010</v>
      </c>
      <c r="F274" s="133" t="s">
        <v>1011</v>
      </c>
      <c r="G274" s="134" t="s">
        <v>170</v>
      </c>
      <c r="H274" s="135">
        <v>137.53399999999999</v>
      </c>
      <c r="I274" s="136"/>
      <c r="J274" s="137">
        <f>ROUND(I274*H274,2)</f>
        <v>0</v>
      </c>
      <c r="K274" s="133" t="s">
        <v>171</v>
      </c>
      <c r="L274" s="30"/>
      <c r="M274" s="138" t="s">
        <v>1</v>
      </c>
      <c r="N274" s="139" t="s">
        <v>47</v>
      </c>
      <c r="P274" s="140">
        <f>O274*H274</f>
        <v>0</v>
      </c>
      <c r="Q274" s="140">
        <v>0</v>
      </c>
      <c r="R274" s="140">
        <f>Q274*H274</f>
        <v>0</v>
      </c>
      <c r="S274" s="140">
        <v>3.0000000000000001E-5</v>
      </c>
      <c r="T274" s="141">
        <f>S274*H274</f>
        <v>4.1260200000000002E-3</v>
      </c>
      <c r="AR274" s="142" t="s">
        <v>245</v>
      </c>
      <c r="AT274" s="142" t="s">
        <v>167</v>
      </c>
      <c r="AU274" s="142" t="s">
        <v>114</v>
      </c>
      <c r="AY274" s="15" t="s">
        <v>164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114</v>
      </c>
      <c r="BK274" s="143">
        <f>ROUND(I274*H274,2)</f>
        <v>0</v>
      </c>
      <c r="BL274" s="15" t="s">
        <v>245</v>
      </c>
      <c r="BM274" s="142" t="s">
        <v>1012</v>
      </c>
    </row>
    <row r="275" spans="2:65" s="12" customFormat="1" ht="11.25">
      <c r="B275" s="144"/>
      <c r="D275" s="145" t="s">
        <v>174</v>
      </c>
      <c r="E275" s="146" t="s">
        <v>1</v>
      </c>
      <c r="F275" s="147" t="s">
        <v>1013</v>
      </c>
      <c r="H275" s="148">
        <v>50</v>
      </c>
      <c r="I275" s="149"/>
      <c r="L275" s="144"/>
      <c r="M275" s="150"/>
      <c r="T275" s="151"/>
      <c r="AT275" s="146" t="s">
        <v>174</v>
      </c>
      <c r="AU275" s="146" t="s">
        <v>114</v>
      </c>
      <c r="AV275" s="12" t="s">
        <v>114</v>
      </c>
      <c r="AW275" s="12" t="s">
        <v>35</v>
      </c>
      <c r="AX275" s="12" t="s">
        <v>81</v>
      </c>
      <c r="AY275" s="146" t="s">
        <v>164</v>
      </c>
    </row>
    <row r="276" spans="2:65" s="12" customFormat="1" ht="22.5">
      <c r="B276" s="144"/>
      <c r="D276" s="145" t="s">
        <v>174</v>
      </c>
      <c r="E276" s="146" t="s">
        <v>1</v>
      </c>
      <c r="F276" s="147" t="s">
        <v>1014</v>
      </c>
      <c r="H276" s="148">
        <v>14.032</v>
      </c>
      <c r="I276" s="149"/>
      <c r="L276" s="144"/>
      <c r="M276" s="150"/>
      <c r="T276" s="151"/>
      <c r="AT276" s="146" t="s">
        <v>174</v>
      </c>
      <c r="AU276" s="146" t="s">
        <v>114</v>
      </c>
      <c r="AV276" s="12" t="s">
        <v>114</v>
      </c>
      <c r="AW276" s="12" t="s">
        <v>35</v>
      </c>
      <c r="AX276" s="12" t="s">
        <v>81</v>
      </c>
      <c r="AY276" s="146" t="s">
        <v>164</v>
      </c>
    </row>
    <row r="277" spans="2:65" s="12" customFormat="1" ht="11.25">
      <c r="B277" s="144"/>
      <c r="D277" s="145" t="s">
        <v>174</v>
      </c>
      <c r="E277" s="146" t="s">
        <v>1</v>
      </c>
      <c r="F277" s="147" t="s">
        <v>1015</v>
      </c>
      <c r="H277" s="148">
        <v>73.501999999999995</v>
      </c>
      <c r="I277" s="149"/>
      <c r="L277" s="144"/>
      <c r="M277" s="150"/>
      <c r="T277" s="151"/>
      <c r="AT277" s="146" t="s">
        <v>174</v>
      </c>
      <c r="AU277" s="146" t="s">
        <v>114</v>
      </c>
      <c r="AV277" s="12" t="s">
        <v>114</v>
      </c>
      <c r="AW277" s="12" t="s">
        <v>35</v>
      </c>
      <c r="AX277" s="12" t="s">
        <v>81</v>
      </c>
      <c r="AY277" s="146" t="s">
        <v>164</v>
      </c>
    </row>
    <row r="278" spans="2:65" s="13" customFormat="1" ht="11.25">
      <c r="B278" s="152"/>
      <c r="D278" s="145" t="s">
        <v>174</v>
      </c>
      <c r="E278" s="153" t="s">
        <v>1</v>
      </c>
      <c r="F278" s="154" t="s">
        <v>221</v>
      </c>
      <c r="H278" s="155">
        <v>137.53399999999999</v>
      </c>
      <c r="I278" s="156"/>
      <c r="L278" s="152"/>
      <c r="M278" s="157"/>
      <c r="T278" s="158"/>
      <c r="AT278" s="153" t="s">
        <v>174</v>
      </c>
      <c r="AU278" s="153" t="s">
        <v>114</v>
      </c>
      <c r="AV278" s="13" t="s">
        <v>172</v>
      </c>
      <c r="AW278" s="13" t="s">
        <v>35</v>
      </c>
      <c r="AX278" s="13" t="s">
        <v>89</v>
      </c>
      <c r="AY278" s="153" t="s">
        <v>164</v>
      </c>
    </row>
    <row r="279" spans="2:65" s="1" customFormat="1" ht="16.5" customHeight="1">
      <c r="B279" s="30"/>
      <c r="C279" s="162" t="s">
        <v>512</v>
      </c>
      <c r="D279" s="163" t="s">
        <v>536</v>
      </c>
      <c r="E279" s="164" t="s">
        <v>1002</v>
      </c>
      <c r="F279" s="165" t="s">
        <v>1003</v>
      </c>
      <c r="G279" s="166" t="s">
        <v>170</v>
      </c>
      <c r="H279" s="167">
        <v>162.99600000000001</v>
      </c>
      <c r="I279" s="168"/>
      <c r="J279" s="169">
        <f>ROUND(I279*H279,2)</f>
        <v>0</v>
      </c>
      <c r="K279" s="165" t="s">
        <v>171</v>
      </c>
      <c r="L279" s="170"/>
      <c r="M279" s="171" t="s">
        <v>1</v>
      </c>
      <c r="N279" s="172" t="s">
        <v>47</v>
      </c>
      <c r="P279" s="140">
        <f>O279*H279</f>
        <v>0</v>
      </c>
      <c r="Q279" s="140">
        <v>1.0000000000000001E-5</v>
      </c>
      <c r="R279" s="140">
        <f>Q279*H279</f>
        <v>1.6299600000000002E-3</v>
      </c>
      <c r="S279" s="140">
        <v>0</v>
      </c>
      <c r="T279" s="141">
        <f>S279*H279</f>
        <v>0</v>
      </c>
      <c r="AR279" s="142" t="s">
        <v>331</v>
      </c>
      <c r="AT279" s="142" t="s">
        <v>536</v>
      </c>
      <c r="AU279" s="142" t="s">
        <v>114</v>
      </c>
      <c r="AY279" s="15" t="s">
        <v>164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114</v>
      </c>
      <c r="BK279" s="143">
        <f>ROUND(I279*H279,2)</f>
        <v>0</v>
      </c>
      <c r="BL279" s="15" t="s">
        <v>245</v>
      </c>
      <c r="BM279" s="142" t="s">
        <v>1016</v>
      </c>
    </row>
    <row r="280" spans="2:65" s="12" customFormat="1" ht="11.25">
      <c r="B280" s="144"/>
      <c r="D280" s="145" t="s">
        <v>174</v>
      </c>
      <c r="E280" s="146" t="s">
        <v>1</v>
      </c>
      <c r="F280" s="147" t="s">
        <v>1017</v>
      </c>
      <c r="H280" s="148">
        <v>60</v>
      </c>
      <c r="I280" s="149"/>
      <c r="L280" s="144"/>
      <c r="M280" s="150"/>
      <c r="T280" s="151"/>
      <c r="AT280" s="146" t="s">
        <v>174</v>
      </c>
      <c r="AU280" s="146" t="s">
        <v>114</v>
      </c>
      <c r="AV280" s="12" t="s">
        <v>114</v>
      </c>
      <c r="AW280" s="12" t="s">
        <v>35</v>
      </c>
      <c r="AX280" s="12" t="s">
        <v>81</v>
      </c>
      <c r="AY280" s="146" t="s">
        <v>164</v>
      </c>
    </row>
    <row r="281" spans="2:65" s="12" customFormat="1" ht="33.75">
      <c r="B281" s="144"/>
      <c r="D281" s="145" t="s">
        <v>174</v>
      </c>
      <c r="E281" s="146" t="s">
        <v>1</v>
      </c>
      <c r="F281" s="147" t="s">
        <v>1018</v>
      </c>
      <c r="H281" s="148">
        <v>16.838000000000001</v>
      </c>
      <c r="I281" s="149"/>
      <c r="L281" s="144"/>
      <c r="M281" s="150"/>
      <c r="T281" s="151"/>
      <c r="AT281" s="146" t="s">
        <v>174</v>
      </c>
      <c r="AU281" s="146" t="s">
        <v>114</v>
      </c>
      <c r="AV281" s="12" t="s">
        <v>114</v>
      </c>
      <c r="AW281" s="12" t="s">
        <v>35</v>
      </c>
      <c r="AX281" s="12" t="s">
        <v>81</v>
      </c>
      <c r="AY281" s="146" t="s">
        <v>164</v>
      </c>
    </row>
    <row r="282" spans="2:65" s="12" customFormat="1" ht="11.25">
      <c r="B282" s="144"/>
      <c r="D282" s="145" t="s">
        <v>174</v>
      </c>
      <c r="E282" s="146" t="s">
        <v>1</v>
      </c>
      <c r="F282" s="147" t="s">
        <v>1019</v>
      </c>
      <c r="H282" s="148">
        <v>86.158000000000001</v>
      </c>
      <c r="I282" s="149"/>
      <c r="L282" s="144"/>
      <c r="M282" s="150"/>
      <c r="T282" s="151"/>
      <c r="AT282" s="146" t="s">
        <v>174</v>
      </c>
      <c r="AU282" s="146" t="s">
        <v>114</v>
      </c>
      <c r="AV282" s="12" t="s">
        <v>114</v>
      </c>
      <c r="AW282" s="12" t="s">
        <v>35</v>
      </c>
      <c r="AX282" s="12" t="s">
        <v>81</v>
      </c>
      <c r="AY282" s="146" t="s">
        <v>164</v>
      </c>
    </row>
    <row r="283" spans="2:65" s="13" customFormat="1" ht="11.25">
      <c r="B283" s="152"/>
      <c r="D283" s="145" t="s">
        <v>174</v>
      </c>
      <c r="E283" s="153" t="s">
        <v>1</v>
      </c>
      <c r="F283" s="154" t="s">
        <v>221</v>
      </c>
      <c r="H283" s="155">
        <v>162.99599999999998</v>
      </c>
      <c r="I283" s="156"/>
      <c r="L283" s="152"/>
      <c r="M283" s="157"/>
      <c r="T283" s="158"/>
      <c r="AT283" s="153" t="s">
        <v>174</v>
      </c>
      <c r="AU283" s="153" t="s">
        <v>114</v>
      </c>
      <c r="AV283" s="13" t="s">
        <v>172</v>
      </c>
      <c r="AW283" s="13" t="s">
        <v>35</v>
      </c>
      <c r="AX283" s="13" t="s">
        <v>89</v>
      </c>
      <c r="AY283" s="153" t="s">
        <v>164</v>
      </c>
    </row>
    <row r="284" spans="2:65" s="1" customFormat="1" ht="16.5" customHeight="1">
      <c r="B284" s="30"/>
      <c r="C284" s="162" t="s">
        <v>518</v>
      </c>
      <c r="D284" s="163" t="s">
        <v>536</v>
      </c>
      <c r="E284" s="164" t="s">
        <v>1006</v>
      </c>
      <c r="F284" s="165" t="s">
        <v>1007</v>
      </c>
      <c r="G284" s="166" t="s">
        <v>170</v>
      </c>
      <c r="H284" s="167">
        <v>100</v>
      </c>
      <c r="I284" s="168"/>
      <c r="J284" s="169">
        <f>ROUND(I284*H284,2)</f>
        <v>0</v>
      </c>
      <c r="K284" s="165" t="s">
        <v>171</v>
      </c>
      <c r="L284" s="170"/>
      <c r="M284" s="171" t="s">
        <v>1</v>
      </c>
      <c r="N284" s="172" t="s">
        <v>47</v>
      </c>
      <c r="P284" s="140">
        <f>O284*H284</f>
        <v>0</v>
      </c>
      <c r="Q284" s="140">
        <v>4.0000000000000003E-5</v>
      </c>
      <c r="R284" s="140">
        <f>Q284*H284</f>
        <v>4.0000000000000001E-3</v>
      </c>
      <c r="S284" s="140">
        <v>0</v>
      </c>
      <c r="T284" s="141">
        <f>S284*H284</f>
        <v>0</v>
      </c>
      <c r="AR284" s="142" t="s">
        <v>331</v>
      </c>
      <c r="AT284" s="142" t="s">
        <v>536</v>
      </c>
      <c r="AU284" s="142" t="s">
        <v>114</v>
      </c>
      <c r="AY284" s="15" t="s">
        <v>164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5" t="s">
        <v>114</v>
      </c>
      <c r="BK284" s="143">
        <f>ROUND(I284*H284,2)</f>
        <v>0</v>
      </c>
      <c r="BL284" s="15" t="s">
        <v>245</v>
      </c>
      <c r="BM284" s="142" t="s">
        <v>1020</v>
      </c>
    </row>
    <row r="285" spans="2:65" s="12" customFormat="1" ht="11.25">
      <c r="B285" s="144"/>
      <c r="D285" s="145" t="s">
        <v>174</v>
      </c>
      <c r="E285" s="146" t="s">
        <v>1</v>
      </c>
      <c r="F285" s="147" t="s">
        <v>1009</v>
      </c>
      <c r="H285" s="148">
        <v>100</v>
      </c>
      <c r="I285" s="149"/>
      <c r="L285" s="144"/>
      <c r="M285" s="150"/>
      <c r="T285" s="151"/>
      <c r="AT285" s="146" t="s">
        <v>174</v>
      </c>
      <c r="AU285" s="146" t="s">
        <v>114</v>
      </c>
      <c r="AV285" s="12" t="s">
        <v>114</v>
      </c>
      <c r="AW285" s="12" t="s">
        <v>35</v>
      </c>
      <c r="AX285" s="12" t="s">
        <v>89</v>
      </c>
      <c r="AY285" s="146" t="s">
        <v>164</v>
      </c>
    </row>
    <row r="286" spans="2:65" s="1" customFormat="1" ht="16.5" customHeight="1">
      <c r="B286" s="30"/>
      <c r="C286" s="130" t="s">
        <v>1021</v>
      </c>
      <c r="D286" s="131" t="s">
        <v>167</v>
      </c>
      <c r="E286" s="132" t="s">
        <v>1022</v>
      </c>
      <c r="F286" s="133" t="s">
        <v>1023</v>
      </c>
      <c r="G286" s="134" t="s">
        <v>170</v>
      </c>
      <c r="H286" s="135">
        <v>715.899</v>
      </c>
      <c r="I286" s="136"/>
      <c r="J286" s="137">
        <f>ROUND(I286*H286,2)</f>
        <v>0</v>
      </c>
      <c r="K286" s="133" t="s">
        <v>171</v>
      </c>
      <c r="L286" s="30"/>
      <c r="M286" s="138" t="s">
        <v>1</v>
      </c>
      <c r="N286" s="139" t="s">
        <v>47</v>
      </c>
      <c r="P286" s="140">
        <f>O286*H286</f>
        <v>0</v>
      </c>
      <c r="Q286" s="140">
        <v>2.1000000000000001E-4</v>
      </c>
      <c r="R286" s="140">
        <f>Q286*H286</f>
        <v>0.15033879</v>
      </c>
      <c r="S286" s="140">
        <v>0</v>
      </c>
      <c r="T286" s="141">
        <f>S286*H286</f>
        <v>0</v>
      </c>
      <c r="AR286" s="142" t="s">
        <v>245</v>
      </c>
      <c r="AT286" s="142" t="s">
        <v>167</v>
      </c>
      <c r="AU286" s="142" t="s">
        <v>114</v>
      </c>
      <c r="AY286" s="15" t="s">
        <v>164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5" t="s">
        <v>114</v>
      </c>
      <c r="BK286" s="143">
        <f>ROUND(I286*H286,2)</f>
        <v>0</v>
      </c>
      <c r="BL286" s="15" t="s">
        <v>245</v>
      </c>
      <c r="BM286" s="142" t="s">
        <v>1024</v>
      </c>
    </row>
    <row r="287" spans="2:65" s="12" customFormat="1" ht="11.25">
      <c r="B287" s="144"/>
      <c r="D287" s="145" t="s">
        <v>174</v>
      </c>
      <c r="E287" s="146" t="s">
        <v>1</v>
      </c>
      <c r="F287" s="147" t="s">
        <v>985</v>
      </c>
      <c r="H287" s="148">
        <v>715.899</v>
      </c>
      <c r="I287" s="149"/>
      <c r="L287" s="144"/>
      <c r="M287" s="150"/>
      <c r="T287" s="151"/>
      <c r="AT287" s="146" t="s">
        <v>174</v>
      </c>
      <c r="AU287" s="146" t="s">
        <v>114</v>
      </c>
      <c r="AV287" s="12" t="s">
        <v>114</v>
      </c>
      <c r="AW287" s="12" t="s">
        <v>35</v>
      </c>
      <c r="AX287" s="12" t="s">
        <v>89</v>
      </c>
      <c r="AY287" s="146" t="s">
        <v>164</v>
      </c>
    </row>
    <row r="288" spans="2:65" s="1" customFormat="1" ht="16.5" customHeight="1">
      <c r="B288" s="30"/>
      <c r="C288" s="130" t="s">
        <v>1025</v>
      </c>
      <c r="D288" s="131" t="s">
        <v>167</v>
      </c>
      <c r="E288" s="132" t="s">
        <v>1026</v>
      </c>
      <c r="F288" s="133" t="s">
        <v>1027</v>
      </c>
      <c r="G288" s="134" t="s">
        <v>170</v>
      </c>
      <c r="H288" s="135">
        <v>100</v>
      </c>
      <c r="I288" s="136"/>
      <c r="J288" s="137">
        <f>ROUND(I288*H288,2)</f>
        <v>0</v>
      </c>
      <c r="K288" s="133" t="s">
        <v>171</v>
      </c>
      <c r="L288" s="30"/>
      <c r="M288" s="138" t="s">
        <v>1</v>
      </c>
      <c r="N288" s="139" t="s">
        <v>47</v>
      </c>
      <c r="P288" s="140">
        <f>O288*H288</f>
        <v>0</v>
      </c>
      <c r="Q288" s="140">
        <v>2.1000000000000001E-4</v>
      </c>
      <c r="R288" s="140">
        <f>Q288*H288</f>
        <v>2.1000000000000001E-2</v>
      </c>
      <c r="S288" s="140">
        <v>0</v>
      </c>
      <c r="T288" s="141">
        <f>S288*H288</f>
        <v>0</v>
      </c>
      <c r="AR288" s="142" t="s">
        <v>245</v>
      </c>
      <c r="AT288" s="142" t="s">
        <v>167</v>
      </c>
      <c r="AU288" s="142" t="s">
        <v>114</v>
      </c>
      <c r="AY288" s="15" t="s">
        <v>164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5" t="s">
        <v>114</v>
      </c>
      <c r="BK288" s="143">
        <f>ROUND(I288*H288,2)</f>
        <v>0</v>
      </c>
      <c r="BL288" s="15" t="s">
        <v>245</v>
      </c>
      <c r="BM288" s="142" t="s">
        <v>1028</v>
      </c>
    </row>
    <row r="289" spans="2:65" s="12" customFormat="1" ht="11.25">
      <c r="B289" s="144"/>
      <c r="D289" s="145" t="s">
        <v>174</v>
      </c>
      <c r="E289" s="146" t="s">
        <v>1</v>
      </c>
      <c r="F289" s="147" t="s">
        <v>989</v>
      </c>
      <c r="H289" s="148">
        <v>100</v>
      </c>
      <c r="I289" s="149"/>
      <c r="L289" s="144"/>
      <c r="M289" s="150"/>
      <c r="T289" s="151"/>
      <c r="AT289" s="146" t="s">
        <v>174</v>
      </c>
      <c r="AU289" s="146" t="s">
        <v>114</v>
      </c>
      <c r="AV289" s="12" t="s">
        <v>114</v>
      </c>
      <c r="AW289" s="12" t="s">
        <v>35</v>
      </c>
      <c r="AX289" s="12" t="s">
        <v>89</v>
      </c>
      <c r="AY289" s="146" t="s">
        <v>164</v>
      </c>
    </row>
    <row r="290" spans="2:65" s="1" customFormat="1" ht="16.5" customHeight="1">
      <c r="B290" s="30"/>
      <c r="C290" s="130" t="s">
        <v>1029</v>
      </c>
      <c r="D290" s="131" t="s">
        <v>167</v>
      </c>
      <c r="E290" s="132" t="s">
        <v>1030</v>
      </c>
      <c r="F290" s="133" t="s">
        <v>1031</v>
      </c>
      <c r="G290" s="134" t="s">
        <v>170</v>
      </c>
      <c r="H290" s="135">
        <v>28.062999999999999</v>
      </c>
      <c r="I290" s="136"/>
      <c r="J290" s="137">
        <f>ROUND(I290*H290,2)</f>
        <v>0</v>
      </c>
      <c r="K290" s="133" t="s">
        <v>171</v>
      </c>
      <c r="L290" s="30"/>
      <c r="M290" s="138" t="s">
        <v>1</v>
      </c>
      <c r="N290" s="139" t="s">
        <v>47</v>
      </c>
      <c r="P290" s="140">
        <f>O290*H290</f>
        <v>0</v>
      </c>
      <c r="Q290" s="140">
        <v>2.0000000000000002E-5</v>
      </c>
      <c r="R290" s="140">
        <f>Q290*H290</f>
        <v>5.6126000000000006E-4</v>
      </c>
      <c r="S290" s="140">
        <v>0</v>
      </c>
      <c r="T290" s="141">
        <f>S290*H290</f>
        <v>0</v>
      </c>
      <c r="AR290" s="142" t="s">
        <v>245</v>
      </c>
      <c r="AT290" s="142" t="s">
        <v>167</v>
      </c>
      <c r="AU290" s="142" t="s">
        <v>114</v>
      </c>
      <c r="AY290" s="15" t="s">
        <v>164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5" t="s">
        <v>114</v>
      </c>
      <c r="BK290" s="143">
        <f>ROUND(I290*H290,2)</f>
        <v>0</v>
      </c>
      <c r="BL290" s="15" t="s">
        <v>245</v>
      </c>
      <c r="BM290" s="142" t="s">
        <v>1032</v>
      </c>
    </row>
    <row r="291" spans="2:65" s="12" customFormat="1" ht="22.5">
      <c r="B291" s="144"/>
      <c r="D291" s="145" t="s">
        <v>174</v>
      </c>
      <c r="E291" s="146" t="s">
        <v>1</v>
      </c>
      <c r="F291" s="147" t="s">
        <v>1033</v>
      </c>
      <c r="H291" s="148">
        <v>28.062999999999999</v>
      </c>
      <c r="I291" s="149"/>
      <c r="L291" s="144"/>
      <c r="M291" s="150"/>
      <c r="T291" s="151"/>
      <c r="AT291" s="146" t="s">
        <v>174</v>
      </c>
      <c r="AU291" s="146" t="s">
        <v>114</v>
      </c>
      <c r="AV291" s="12" t="s">
        <v>114</v>
      </c>
      <c r="AW291" s="12" t="s">
        <v>35</v>
      </c>
      <c r="AX291" s="12" t="s">
        <v>89</v>
      </c>
      <c r="AY291" s="146" t="s">
        <v>164</v>
      </c>
    </row>
    <row r="292" spans="2:65" s="1" customFormat="1" ht="16.5" customHeight="1">
      <c r="B292" s="30"/>
      <c r="C292" s="130" t="s">
        <v>1034</v>
      </c>
      <c r="D292" s="131" t="s">
        <v>167</v>
      </c>
      <c r="E292" s="132" t="s">
        <v>1035</v>
      </c>
      <c r="F292" s="133" t="s">
        <v>1036</v>
      </c>
      <c r="G292" s="134" t="s">
        <v>170</v>
      </c>
      <c r="H292" s="135">
        <v>73.501999999999995</v>
      </c>
      <c r="I292" s="136"/>
      <c r="J292" s="137">
        <f>ROUND(I292*H292,2)</f>
        <v>0</v>
      </c>
      <c r="K292" s="133" t="s">
        <v>171</v>
      </c>
      <c r="L292" s="30"/>
      <c r="M292" s="138" t="s">
        <v>1</v>
      </c>
      <c r="N292" s="139" t="s">
        <v>47</v>
      </c>
      <c r="P292" s="140">
        <f>O292*H292</f>
        <v>0</v>
      </c>
      <c r="Q292" s="140">
        <v>1.0000000000000001E-5</v>
      </c>
      <c r="R292" s="140">
        <f>Q292*H292</f>
        <v>7.3501999999999997E-4</v>
      </c>
      <c r="S292" s="140">
        <v>0</v>
      </c>
      <c r="T292" s="141">
        <f>S292*H292</f>
        <v>0</v>
      </c>
      <c r="AR292" s="142" t="s">
        <v>245</v>
      </c>
      <c r="AT292" s="142" t="s">
        <v>167</v>
      </c>
      <c r="AU292" s="142" t="s">
        <v>114</v>
      </c>
      <c r="AY292" s="15" t="s">
        <v>164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5" t="s">
        <v>114</v>
      </c>
      <c r="BK292" s="143">
        <f>ROUND(I292*H292,2)</f>
        <v>0</v>
      </c>
      <c r="BL292" s="15" t="s">
        <v>245</v>
      </c>
      <c r="BM292" s="142" t="s">
        <v>1037</v>
      </c>
    </row>
    <row r="293" spans="2:65" s="12" customFormat="1" ht="11.25">
      <c r="B293" s="144"/>
      <c r="D293" s="145" t="s">
        <v>174</v>
      </c>
      <c r="E293" s="146" t="s">
        <v>1</v>
      </c>
      <c r="F293" s="147" t="s">
        <v>1015</v>
      </c>
      <c r="H293" s="148">
        <v>73.501999999999995</v>
      </c>
      <c r="I293" s="149"/>
      <c r="L293" s="144"/>
      <c r="M293" s="150"/>
      <c r="T293" s="151"/>
      <c r="AT293" s="146" t="s">
        <v>174</v>
      </c>
      <c r="AU293" s="146" t="s">
        <v>114</v>
      </c>
      <c r="AV293" s="12" t="s">
        <v>114</v>
      </c>
      <c r="AW293" s="12" t="s">
        <v>35</v>
      </c>
      <c r="AX293" s="12" t="s">
        <v>89</v>
      </c>
      <c r="AY293" s="146" t="s">
        <v>164</v>
      </c>
    </row>
    <row r="294" spans="2:65" s="1" customFormat="1" ht="16.5" customHeight="1">
      <c r="B294" s="30"/>
      <c r="C294" s="130" t="s">
        <v>1038</v>
      </c>
      <c r="D294" s="131" t="s">
        <v>167</v>
      </c>
      <c r="E294" s="132" t="s">
        <v>1039</v>
      </c>
      <c r="F294" s="133" t="s">
        <v>1040</v>
      </c>
      <c r="G294" s="134" t="s">
        <v>170</v>
      </c>
      <c r="H294" s="135">
        <v>219</v>
      </c>
      <c r="I294" s="136"/>
      <c r="J294" s="137">
        <f>ROUND(I294*H294,2)</f>
        <v>0</v>
      </c>
      <c r="K294" s="133" t="s">
        <v>171</v>
      </c>
      <c r="L294" s="30"/>
      <c r="M294" s="138" t="s">
        <v>1</v>
      </c>
      <c r="N294" s="139" t="s">
        <v>47</v>
      </c>
      <c r="P294" s="140">
        <f>O294*H294</f>
        <v>0</v>
      </c>
      <c r="Q294" s="140">
        <v>1.0000000000000001E-5</v>
      </c>
      <c r="R294" s="140">
        <f>Q294*H294</f>
        <v>2.1900000000000001E-3</v>
      </c>
      <c r="S294" s="140">
        <v>0</v>
      </c>
      <c r="T294" s="141">
        <f>S294*H294</f>
        <v>0</v>
      </c>
      <c r="AR294" s="142" t="s">
        <v>245</v>
      </c>
      <c r="AT294" s="142" t="s">
        <v>167</v>
      </c>
      <c r="AU294" s="142" t="s">
        <v>114</v>
      </c>
      <c r="AY294" s="15" t="s">
        <v>164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5" t="s">
        <v>114</v>
      </c>
      <c r="BK294" s="143">
        <f>ROUND(I294*H294,2)</f>
        <v>0</v>
      </c>
      <c r="BL294" s="15" t="s">
        <v>245</v>
      </c>
      <c r="BM294" s="142" t="s">
        <v>1041</v>
      </c>
    </row>
    <row r="295" spans="2:65" s="12" customFormat="1" ht="11.25">
      <c r="B295" s="144"/>
      <c r="D295" s="145" t="s">
        <v>174</v>
      </c>
      <c r="E295" s="146" t="s">
        <v>1</v>
      </c>
      <c r="F295" s="147" t="s">
        <v>1042</v>
      </c>
      <c r="H295" s="148">
        <v>219</v>
      </c>
      <c r="I295" s="149"/>
      <c r="L295" s="144"/>
      <c r="M295" s="150"/>
      <c r="T295" s="151"/>
      <c r="AT295" s="146" t="s">
        <v>174</v>
      </c>
      <c r="AU295" s="146" t="s">
        <v>114</v>
      </c>
      <c r="AV295" s="12" t="s">
        <v>114</v>
      </c>
      <c r="AW295" s="12" t="s">
        <v>35</v>
      </c>
      <c r="AX295" s="12" t="s">
        <v>89</v>
      </c>
      <c r="AY295" s="146" t="s">
        <v>164</v>
      </c>
    </row>
    <row r="296" spans="2:65" s="1" customFormat="1" ht="16.5" customHeight="1">
      <c r="B296" s="30"/>
      <c r="C296" s="130" t="s">
        <v>1043</v>
      </c>
      <c r="D296" s="131" t="s">
        <v>167</v>
      </c>
      <c r="E296" s="132" t="s">
        <v>1044</v>
      </c>
      <c r="F296" s="133" t="s">
        <v>1045</v>
      </c>
      <c r="G296" s="134" t="s">
        <v>170</v>
      </c>
      <c r="H296" s="135">
        <v>100</v>
      </c>
      <c r="I296" s="136"/>
      <c r="J296" s="137">
        <f>ROUND(I296*H296,2)</f>
        <v>0</v>
      </c>
      <c r="K296" s="133" t="s">
        <v>171</v>
      </c>
      <c r="L296" s="30"/>
      <c r="M296" s="138" t="s">
        <v>1</v>
      </c>
      <c r="N296" s="139" t="s">
        <v>47</v>
      </c>
      <c r="P296" s="140">
        <f>O296*H296</f>
        <v>0</v>
      </c>
      <c r="Q296" s="140">
        <v>1.0000000000000001E-5</v>
      </c>
      <c r="R296" s="140">
        <f>Q296*H296</f>
        <v>1E-3</v>
      </c>
      <c r="S296" s="140">
        <v>0</v>
      </c>
      <c r="T296" s="141">
        <f>S296*H296</f>
        <v>0</v>
      </c>
      <c r="AR296" s="142" t="s">
        <v>245</v>
      </c>
      <c r="AT296" s="142" t="s">
        <v>167</v>
      </c>
      <c r="AU296" s="142" t="s">
        <v>114</v>
      </c>
      <c r="AY296" s="15" t="s">
        <v>164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5" t="s">
        <v>114</v>
      </c>
      <c r="BK296" s="143">
        <f>ROUND(I296*H296,2)</f>
        <v>0</v>
      </c>
      <c r="BL296" s="15" t="s">
        <v>245</v>
      </c>
      <c r="BM296" s="142" t="s">
        <v>1046</v>
      </c>
    </row>
    <row r="297" spans="2:65" s="12" customFormat="1" ht="11.25">
      <c r="B297" s="144"/>
      <c r="D297" s="145" t="s">
        <v>174</v>
      </c>
      <c r="E297" s="146" t="s">
        <v>1</v>
      </c>
      <c r="F297" s="147" t="s">
        <v>989</v>
      </c>
      <c r="H297" s="148">
        <v>100</v>
      </c>
      <c r="I297" s="149"/>
      <c r="L297" s="144"/>
      <c r="M297" s="150"/>
      <c r="T297" s="151"/>
      <c r="AT297" s="146" t="s">
        <v>174</v>
      </c>
      <c r="AU297" s="146" t="s">
        <v>114</v>
      </c>
      <c r="AV297" s="12" t="s">
        <v>114</v>
      </c>
      <c r="AW297" s="12" t="s">
        <v>35</v>
      </c>
      <c r="AX297" s="12" t="s">
        <v>89</v>
      </c>
      <c r="AY297" s="146" t="s">
        <v>164</v>
      </c>
    </row>
    <row r="298" spans="2:65" s="1" customFormat="1" ht="16.5" customHeight="1">
      <c r="B298" s="30"/>
      <c r="C298" s="130" t="s">
        <v>1047</v>
      </c>
      <c r="D298" s="131" t="s">
        <v>167</v>
      </c>
      <c r="E298" s="132" t="s">
        <v>1048</v>
      </c>
      <c r="F298" s="133" t="s">
        <v>1049</v>
      </c>
      <c r="G298" s="134" t="s">
        <v>170</v>
      </c>
      <c r="H298" s="135">
        <v>715.899</v>
      </c>
      <c r="I298" s="136"/>
      <c r="J298" s="137">
        <f>ROUND(I298*H298,2)</f>
        <v>0</v>
      </c>
      <c r="K298" s="133" t="s">
        <v>171</v>
      </c>
      <c r="L298" s="30"/>
      <c r="M298" s="138" t="s">
        <v>1</v>
      </c>
      <c r="N298" s="139" t="s">
        <v>47</v>
      </c>
      <c r="P298" s="140">
        <f>O298*H298</f>
        <v>0</v>
      </c>
      <c r="Q298" s="140">
        <v>2.9E-4</v>
      </c>
      <c r="R298" s="140">
        <f>Q298*H298</f>
        <v>0.20761071</v>
      </c>
      <c r="S298" s="140">
        <v>0</v>
      </c>
      <c r="T298" s="141">
        <f>S298*H298</f>
        <v>0</v>
      </c>
      <c r="AR298" s="142" t="s">
        <v>245</v>
      </c>
      <c r="AT298" s="142" t="s">
        <v>167</v>
      </c>
      <c r="AU298" s="142" t="s">
        <v>114</v>
      </c>
      <c r="AY298" s="15" t="s">
        <v>164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5" t="s">
        <v>114</v>
      </c>
      <c r="BK298" s="143">
        <f>ROUND(I298*H298,2)</f>
        <v>0</v>
      </c>
      <c r="BL298" s="15" t="s">
        <v>245</v>
      </c>
      <c r="BM298" s="142" t="s">
        <v>1050</v>
      </c>
    </row>
    <row r="299" spans="2:65" s="12" customFormat="1" ht="11.25">
      <c r="B299" s="144"/>
      <c r="D299" s="145" t="s">
        <v>174</v>
      </c>
      <c r="E299" s="146" t="s">
        <v>1</v>
      </c>
      <c r="F299" s="147" t="s">
        <v>1051</v>
      </c>
      <c r="H299" s="148">
        <v>296</v>
      </c>
      <c r="I299" s="149"/>
      <c r="L299" s="144"/>
      <c r="M299" s="150"/>
      <c r="T299" s="151"/>
      <c r="AT299" s="146" t="s">
        <v>174</v>
      </c>
      <c r="AU299" s="146" t="s">
        <v>114</v>
      </c>
      <c r="AV299" s="12" t="s">
        <v>114</v>
      </c>
      <c r="AW299" s="12" t="s">
        <v>35</v>
      </c>
      <c r="AX299" s="12" t="s">
        <v>81</v>
      </c>
      <c r="AY299" s="146" t="s">
        <v>164</v>
      </c>
    </row>
    <row r="300" spans="2:65" s="12" customFormat="1" ht="11.25">
      <c r="B300" s="144"/>
      <c r="D300" s="145" t="s">
        <v>174</v>
      </c>
      <c r="E300" s="146" t="s">
        <v>1</v>
      </c>
      <c r="F300" s="147" t="s">
        <v>1052</v>
      </c>
      <c r="H300" s="148">
        <v>9.48</v>
      </c>
      <c r="I300" s="149"/>
      <c r="L300" s="144"/>
      <c r="M300" s="150"/>
      <c r="T300" s="151"/>
      <c r="AT300" s="146" t="s">
        <v>174</v>
      </c>
      <c r="AU300" s="146" t="s">
        <v>114</v>
      </c>
      <c r="AV300" s="12" t="s">
        <v>114</v>
      </c>
      <c r="AW300" s="12" t="s">
        <v>35</v>
      </c>
      <c r="AX300" s="12" t="s">
        <v>81</v>
      </c>
      <c r="AY300" s="146" t="s">
        <v>164</v>
      </c>
    </row>
    <row r="301" spans="2:65" s="12" customFormat="1" ht="33.75">
      <c r="B301" s="144"/>
      <c r="D301" s="145" t="s">
        <v>174</v>
      </c>
      <c r="E301" s="146" t="s">
        <v>1</v>
      </c>
      <c r="F301" s="147" t="s">
        <v>780</v>
      </c>
      <c r="H301" s="148">
        <v>17.248999999999999</v>
      </c>
      <c r="I301" s="149"/>
      <c r="L301" s="144"/>
      <c r="M301" s="150"/>
      <c r="T301" s="151"/>
      <c r="AT301" s="146" t="s">
        <v>174</v>
      </c>
      <c r="AU301" s="146" t="s">
        <v>114</v>
      </c>
      <c r="AV301" s="12" t="s">
        <v>114</v>
      </c>
      <c r="AW301" s="12" t="s">
        <v>35</v>
      </c>
      <c r="AX301" s="12" t="s">
        <v>81</v>
      </c>
      <c r="AY301" s="146" t="s">
        <v>164</v>
      </c>
    </row>
    <row r="302" spans="2:65" s="12" customFormat="1" ht="11.25">
      <c r="B302" s="144"/>
      <c r="D302" s="145" t="s">
        <v>174</v>
      </c>
      <c r="E302" s="146" t="s">
        <v>1</v>
      </c>
      <c r="F302" s="147" t="s">
        <v>781</v>
      </c>
      <c r="H302" s="148">
        <v>10.172000000000001</v>
      </c>
      <c r="I302" s="149"/>
      <c r="L302" s="144"/>
      <c r="M302" s="150"/>
      <c r="T302" s="151"/>
      <c r="AT302" s="146" t="s">
        <v>174</v>
      </c>
      <c r="AU302" s="146" t="s">
        <v>114</v>
      </c>
      <c r="AV302" s="12" t="s">
        <v>114</v>
      </c>
      <c r="AW302" s="12" t="s">
        <v>35</v>
      </c>
      <c r="AX302" s="12" t="s">
        <v>81</v>
      </c>
      <c r="AY302" s="146" t="s">
        <v>164</v>
      </c>
    </row>
    <row r="303" spans="2:65" s="12" customFormat="1" ht="11.25">
      <c r="B303" s="144"/>
      <c r="D303" s="145" t="s">
        <v>174</v>
      </c>
      <c r="E303" s="146" t="s">
        <v>1</v>
      </c>
      <c r="F303" s="147" t="s">
        <v>1053</v>
      </c>
      <c r="H303" s="148">
        <v>506.08800000000002</v>
      </c>
      <c r="I303" s="149"/>
      <c r="L303" s="144"/>
      <c r="M303" s="150"/>
      <c r="T303" s="151"/>
      <c r="AT303" s="146" t="s">
        <v>174</v>
      </c>
      <c r="AU303" s="146" t="s">
        <v>114</v>
      </c>
      <c r="AV303" s="12" t="s">
        <v>114</v>
      </c>
      <c r="AW303" s="12" t="s">
        <v>35</v>
      </c>
      <c r="AX303" s="12" t="s">
        <v>81</v>
      </c>
      <c r="AY303" s="146" t="s">
        <v>164</v>
      </c>
    </row>
    <row r="304" spans="2:65" s="12" customFormat="1" ht="22.5">
      <c r="B304" s="144"/>
      <c r="D304" s="145" t="s">
        <v>174</v>
      </c>
      <c r="E304" s="146" t="s">
        <v>1</v>
      </c>
      <c r="F304" s="147" t="s">
        <v>1054</v>
      </c>
      <c r="H304" s="148">
        <v>-16.661000000000001</v>
      </c>
      <c r="I304" s="149"/>
      <c r="L304" s="144"/>
      <c r="M304" s="150"/>
      <c r="T304" s="151"/>
      <c r="AT304" s="146" t="s">
        <v>174</v>
      </c>
      <c r="AU304" s="146" t="s">
        <v>114</v>
      </c>
      <c r="AV304" s="12" t="s">
        <v>114</v>
      </c>
      <c r="AW304" s="12" t="s">
        <v>35</v>
      </c>
      <c r="AX304" s="12" t="s">
        <v>81</v>
      </c>
      <c r="AY304" s="146" t="s">
        <v>164</v>
      </c>
    </row>
    <row r="305" spans="2:65" s="12" customFormat="1" ht="11.25">
      <c r="B305" s="144"/>
      <c r="D305" s="145" t="s">
        <v>174</v>
      </c>
      <c r="E305" s="146" t="s">
        <v>1</v>
      </c>
      <c r="F305" s="147" t="s">
        <v>1055</v>
      </c>
      <c r="H305" s="148">
        <v>-6.4290000000000003</v>
      </c>
      <c r="I305" s="149"/>
      <c r="L305" s="144"/>
      <c r="M305" s="150"/>
      <c r="T305" s="151"/>
      <c r="AT305" s="146" t="s">
        <v>174</v>
      </c>
      <c r="AU305" s="146" t="s">
        <v>114</v>
      </c>
      <c r="AV305" s="12" t="s">
        <v>114</v>
      </c>
      <c r="AW305" s="12" t="s">
        <v>35</v>
      </c>
      <c r="AX305" s="12" t="s">
        <v>81</v>
      </c>
      <c r="AY305" s="146" t="s">
        <v>164</v>
      </c>
    </row>
    <row r="306" spans="2:65" s="12" customFormat="1" ht="11.25">
      <c r="B306" s="144"/>
      <c r="D306" s="145" t="s">
        <v>174</v>
      </c>
      <c r="E306" s="146" t="s">
        <v>1</v>
      </c>
      <c r="F306" s="147" t="s">
        <v>1056</v>
      </c>
      <c r="H306" s="148">
        <v>-100</v>
      </c>
      <c r="I306" s="149"/>
      <c r="L306" s="144"/>
      <c r="M306" s="150"/>
      <c r="T306" s="151"/>
      <c r="AT306" s="146" t="s">
        <v>174</v>
      </c>
      <c r="AU306" s="146" t="s">
        <v>114</v>
      </c>
      <c r="AV306" s="12" t="s">
        <v>114</v>
      </c>
      <c r="AW306" s="12" t="s">
        <v>35</v>
      </c>
      <c r="AX306" s="12" t="s">
        <v>81</v>
      </c>
      <c r="AY306" s="146" t="s">
        <v>164</v>
      </c>
    </row>
    <row r="307" spans="2:65" s="13" customFormat="1" ht="11.25">
      <c r="B307" s="152"/>
      <c r="D307" s="145" t="s">
        <v>174</v>
      </c>
      <c r="E307" s="153" t="s">
        <v>1</v>
      </c>
      <c r="F307" s="154" t="s">
        <v>221</v>
      </c>
      <c r="H307" s="155">
        <v>715.899</v>
      </c>
      <c r="I307" s="156"/>
      <c r="L307" s="152"/>
      <c r="M307" s="157"/>
      <c r="T307" s="158"/>
      <c r="AT307" s="153" t="s">
        <v>174</v>
      </c>
      <c r="AU307" s="153" t="s">
        <v>114</v>
      </c>
      <c r="AV307" s="13" t="s">
        <v>172</v>
      </c>
      <c r="AW307" s="13" t="s">
        <v>35</v>
      </c>
      <c r="AX307" s="13" t="s">
        <v>89</v>
      </c>
      <c r="AY307" s="153" t="s">
        <v>164</v>
      </c>
    </row>
    <row r="308" spans="2:65" s="1" customFormat="1" ht="16.5" customHeight="1">
      <c r="B308" s="30"/>
      <c r="C308" s="130" t="s">
        <v>1057</v>
      </c>
      <c r="D308" s="131" t="s">
        <v>167</v>
      </c>
      <c r="E308" s="132" t="s">
        <v>1058</v>
      </c>
      <c r="F308" s="133" t="s">
        <v>1059</v>
      </c>
      <c r="G308" s="134" t="s">
        <v>170</v>
      </c>
      <c r="H308" s="135">
        <v>100</v>
      </c>
      <c r="I308" s="136"/>
      <c r="J308" s="137">
        <f>ROUND(I308*H308,2)</f>
        <v>0</v>
      </c>
      <c r="K308" s="133" t="s">
        <v>171</v>
      </c>
      <c r="L308" s="30"/>
      <c r="M308" s="138" t="s">
        <v>1</v>
      </c>
      <c r="N308" s="139" t="s">
        <v>47</v>
      </c>
      <c r="P308" s="140">
        <f>O308*H308</f>
        <v>0</v>
      </c>
      <c r="Q308" s="140">
        <v>2.9E-4</v>
      </c>
      <c r="R308" s="140">
        <f>Q308*H308</f>
        <v>2.9000000000000001E-2</v>
      </c>
      <c r="S308" s="140">
        <v>0</v>
      </c>
      <c r="T308" s="141">
        <f>S308*H308</f>
        <v>0</v>
      </c>
      <c r="AR308" s="142" t="s">
        <v>245</v>
      </c>
      <c r="AT308" s="142" t="s">
        <v>167</v>
      </c>
      <c r="AU308" s="142" t="s">
        <v>114</v>
      </c>
      <c r="AY308" s="15" t="s">
        <v>164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5" t="s">
        <v>114</v>
      </c>
      <c r="BK308" s="143">
        <f>ROUND(I308*H308,2)</f>
        <v>0</v>
      </c>
      <c r="BL308" s="15" t="s">
        <v>245</v>
      </c>
      <c r="BM308" s="142" t="s">
        <v>1060</v>
      </c>
    </row>
    <row r="309" spans="2:65" s="12" customFormat="1" ht="11.25">
      <c r="B309" s="144"/>
      <c r="D309" s="145" t="s">
        <v>174</v>
      </c>
      <c r="E309" s="146" t="s">
        <v>1</v>
      </c>
      <c r="F309" s="147" t="s">
        <v>989</v>
      </c>
      <c r="H309" s="148">
        <v>100</v>
      </c>
      <c r="I309" s="149"/>
      <c r="L309" s="144"/>
      <c r="M309" s="159"/>
      <c r="N309" s="160"/>
      <c r="O309" s="160"/>
      <c r="P309" s="160"/>
      <c r="Q309" s="160"/>
      <c r="R309" s="160"/>
      <c r="S309" s="160"/>
      <c r="T309" s="161"/>
      <c r="AT309" s="146" t="s">
        <v>174</v>
      </c>
      <c r="AU309" s="146" t="s">
        <v>114</v>
      </c>
      <c r="AV309" s="12" t="s">
        <v>114</v>
      </c>
      <c r="AW309" s="12" t="s">
        <v>35</v>
      </c>
      <c r="AX309" s="12" t="s">
        <v>89</v>
      </c>
      <c r="AY309" s="146" t="s">
        <v>164</v>
      </c>
    </row>
    <row r="310" spans="2:65" s="1" customFormat="1" ht="6.95" customHeight="1">
      <c r="B310" s="42"/>
      <c r="C310" s="43"/>
      <c r="D310" s="43"/>
      <c r="E310" s="43"/>
      <c r="F310" s="43"/>
      <c r="G310" s="43"/>
      <c r="H310" s="43"/>
      <c r="I310" s="43"/>
      <c r="J310" s="43"/>
      <c r="K310" s="43"/>
      <c r="L310" s="30"/>
    </row>
  </sheetData>
  <sheetProtection algorithmName="SHA-512" hashValue="6UUyAAfOL22Ty8rTy8GtkOlzmmSe1a3OM/m3rX75zVzySp1W6QiPd3roOfGiKzkSQYNM4oXYyLxxOojnCOZNRg==" saltValue="wp7SNtl5kiUCgMshEbCMH6u5jZbueC1RXyr1Ro2IPeHA4mdaS/ddKfM6KiIaUN8pEwnuBmYdd7/qk4x1XnNMcA==" spinCount="100000" sheet="1" objects="1" scenarios="1" formatColumns="0" formatRows="0" autoFilter="0"/>
  <autoFilter ref="C124:K309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5" manualBreakCount="5">
    <brk id="148" min="2" max="10" man="1"/>
    <brk id="186" min="2" max="10" man="1"/>
    <brk id="223" min="2" max="10" man="1"/>
    <brk id="261" min="2" max="10" man="1"/>
    <brk id="297" min="2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M175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1061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ROUND(J122,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ROUND((SUM(BE122:BE174)),  2)</f>
        <v>0</v>
      </c>
      <c r="I33" s="90">
        <v>0.21</v>
      </c>
      <c r="J33" s="89">
        <f>ROUND(((SUM(BE122:BE174))*I33),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ROUND((SUM(BF122:BF174)),  2)</f>
        <v>0</v>
      </c>
      <c r="I34" s="90">
        <v>0.12</v>
      </c>
      <c r="J34" s="89">
        <f>ROUND(((SUM(BF122:BF174))*I34),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ROUND((SUM(BG122:BG174)),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ROUND((SUM(BH122:BH174)),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ROUND((SUM(BI122:BI174)),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07 - DVEŘE-OKNA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J122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526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1062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12" s="8" customFormat="1" ht="24.95" customHeight="1">
      <c r="B100" s="102"/>
      <c r="D100" s="103" t="s">
        <v>132</v>
      </c>
      <c r="E100" s="104"/>
      <c r="F100" s="104"/>
      <c r="G100" s="104"/>
      <c r="H100" s="104"/>
      <c r="I100" s="104"/>
      <c r="J100" s="105">
        <f>J136</f>
        <v>0</v>
      </c>
      <c r="L100" s="102"/>
    </row>
    <row r="101" spans="2:12" s="9" customFormat="1" ht="19.899999999999999" customHeight="1">
      <c r="B101" s="106"/>
      <c r="D101" s="107" t="s">
        <v>140</v>
      </c>
      <c r="E101" s="108"/>
      <c r="F101" s="108"/>
      <c r="G101" s="108"/>
      <c r="H101" s="108"/>
      <c r="I101" s="108"/>
      <c r="J101" s="109">
        <f>J137</f>
        <v>0</v>
      </c>
      <c r="L101" s="106"/>
    </row>
    <row r="102" spans="2:12" s="9" customFormat="1" ht="19.899999999999999" customHeight="1">
      <c r="B102" s="106"/>
      <c r="D102" s="107" t="s">
        <v>142</v>
      </c>
      <c r="E102" s="108"/>
      <c r="F102" s="108"/>
      <c r="G102" s="108"/>
      <c r="H102" s="108"/>
      <c r="I102" s="108"/>
      <c r="J102" s="109">
        <f>J140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149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7" t="str">
        <f>E7</f>
        <v>CERMNA-462</v>
      </c>
      <c r="F112" s="218"/>
      <c r="G112" s="218"/>
      <c r="H112" s="218"/>
      <c r="L112" s="30"/>
    </row>
    <row r="113" spans="2:65" s="1" customFormat="1" ht="12" customHeight="1">
      <c r="B113" s="30"/>
      <c r="C113" s="25" t="s">
        <v>122</v>
      </c>
      <c r="L113" s="30"/>
    </row>
    <row r="114" spans="2:65" s="1" customFormat="1" ht="16.5" customHeight="1">
      <c r="B114" s="30"/>
      <c r="E114" s="183" t="str">
        <f>E9</f>
        <v>07 - DVEŘE-OKNA</v>
      </c>
      <c r="F114" s="219"/>
      <c r="G114" s="219"/>
      <c r="H114" s="219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21</v>
      </c>
      <c r="F116" s="23" t="str">
        <f>F12</f>
        <v>Dolní Čermná</v>
      </c>
      <c r="I116" s="25" t="s">
        <v>23</v>
      </c>
      <c r="J116" s="50" t="str">
        <f>IF(J12="","",J12)</f>
        <v>27. 3. 2025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25</v>
      </c>
      <c r="F118" s="23" t="str">
        <f>E15</f>
        <v>Dětský domov Dolní Čermná</v>
      </c>
      <c r="I118" s="25" t="s">
        <v>32</v>
      </c>
      <c r="J118" s="28" t="str">
        <f>E21</f>
        <v>vs-studio s.r.o.</v>
      </c>
      <c r="L118" s="30"/>
    </row>
    <row r="119" spans="2:65" s="1" customFormat="1" ht="15.2" customHeight="1">
      <c r="B119" s="30"/>
      <c r="C119" s="25" t="s">
        <v>30</v>
      </c>
      <c r="F119" s="23" t="str">
        <f>IF(E18="","",E18)</f>
        <v>Vyplň údaj</v>
      </c>
      <c r="I119" s="25" t="s">
        <v>36</v>
      </c>
      <c r="J119" s="28" t="str">
        <f>E24</f>
        <v>Jaroslav Klíma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150</v>
      </c>
      <c r="D121" s="112" t="s">
        <v>66</v>
      </c>
      <c r="E121" s="112" t="s">
        <v>62</v>
      </c>
      <c r="F121" s="112" t="s">
        <v>63</v>
      </c>
      <c r="G121" s="112" t="s">
        <v>151</v>
      </c>
      <c r="H121" s="112" t="s">
        <v>152</v>
      </c>
      <c r="I121" s="112" t="s">
        <v>153</v>
      </c>
      <c r="J121" s="112" t="s">
        <v>126</v>
      </c>
      <c r="K121" s="113" t="s">
        <v>154</v>
      </c>
      <c r="L121" s="110"/>
      <c r="M121" s="57" t="s">
        <v>1</v>
      </c>
      <c r="N121" s="58" t="s">
        <v>45</v>
      </c>
      <c r="O121" s="58" t="s">
        <v>155</v>
      </c>
      <c r="P121" s="58" t="s">
        <v>156</v>
      </c>
      <c r="Q121" s="58" t="s">
        <v>157</v>
      </c>
      <c r="R121" s="58" t="s">
        <v>158</v>
      </c>
      <c r="S121" s="58" t="s">
        <v>159</v>
      </c>
      <c r="T121" s="59" t="s">
        <v>160</v>
      </c>
    </row>
    <row r="122" spans="2:65" s="1" customFormat="1" ht="22.9" customHeight="1">
      <c r="B122" s="30"/>
      <c r="C122" s="62" t="s">
        <v>161</v>
      </c>
      <c r="J122" s="114">
        <f>BK122</f>
        <v>0</v>
      </c>
      <c r="L122" s="30"/>
      <c r="M122" s="60"/>
      <c r="N122" s="51"/>
      <c r="O122" s="51"/>
      <c r="P122" s="115">
        <f>P123+P136</f>
        <v>0</v>
      </c>
      <c r="Q122" s="51"/>
      <c r="R122" s="115">
        <f>R123+R136</f>
        <v>1.9044330900000004</v>
      </c>
      <c r="S122" s="51"/>
      <c r="T122" s="116">
        <f>T123+T136</f>
        <v>0</v>
      </c>
      <c r="AT122" s="15" t="s">
        <v>80</v>
      </c>
      <c r="AU122" s="15" t="s">
        <v>128</v>
      </c>
      <c r="BK122" s="117">
        <f>BK123+BK136</f>
        <v>0</v>
      </c>
    </row>
    <row r="123" spans="2:65" s="11" customFormat="1" ht="25.9" customHeight="1">
      <c r="B123" s="118"/>
      <c r="D123" s="119" t="s">
        <v>80</v>
      </c>
      <c r="E123" s="120" t="s">
        <v>162</v>
      </c>
      <c r="F123" s="120" t="s">
        <v>163</v>
      </c>
      <c r="I123" s="121"/>
      <c r="J123" s="122">
        <f>BK123</f>
        <v>0</v>
      </c>
      <c r="L123" s="118"/>
      <c r="M123" s="123"/>
      <c r="P123" s="124">
        <f>P124+P133</f>
        <v>0</v>
      </c>
      <c r="R123" s="124">
        <f>R124+R133</f>
        <v>0.52514000000000005</v>
      </c>
      <c r="T123" s="125">
        <f>T124+T133</f>
        <v>0</v>
      </c>
      <c r="AR123" s="119" t="s">
        <v>89</v>
      </c>
      <c r="AT123" s="126" t="s">
        <v>80</v>
      </c>
      <c r="AU123" s="126" t="s">
        <v>81</v>
      </c>
      <c r="AY123" s="119" t="s">
        <v>164</v>
      </c>
      <c r="BK123" s="127">
        <f>BK124+BK133</f>
        <v>0</v>
      </c>
    </row>
    <row r="124" spans="2:65" s="11" customFormat="1" ht="22.9" customHeight="1">
      <c r="B124" s="118"/>
      <c r="D124" s="119" t="s">
        <v>80</v>
      </c>
      <c r="E124" s="128" t="s">
        <v>192</v>
      </c>
      <c r="F124" s="128" t="s">
        <v>549</v>
      </c>
      <c r="I124" s="121"/>
      <c r="J124" s="129">
        <f>BK124</f>
        <v>0</v>
      </c>
      <c r="L124" s="118"/>
      <c r="M124" s="123"/>
      <c r="P124" s="124">
        <f>SUM(P125:P132)</f>
        <v>0</v>
      </c>
      <c r="R124" s="124">
        <f>SUM(R125:R132)</f>
        <v>0.52514000000000005</v>
      </c>
      <c r="T124" s="125">
        <f>SUM(T125:T132)</f>
        <v>0</v>
      </c>
      <c r="AR124" s="119" t="s">
        <v>89</v>
      </c>
      <c r="AT124" s="126" t="s">
        <v>80</v>
      </c>
      <c r="AU124" s="126" t="s">
        <v>89</v>
      </c>
      <c r="AY124" s="119" t="s">
        <v>164</v>
      </c>
      <c r="BK124" s="127">
        <f>SUM(BK125:BK132)</f>
        <v>0</v>
      </c>
    </row>
    <row r="125" spans="2:65" s="1" customFormat="1" ht="16.5" customHeight="1">
      <c r="B125" s="30"/>
      <c r="C125" s="130" t="s">
        <v>89</v>
      </c>
      <c r="D125" s="131" t="s">
        <v>167</v>
      </c>
      <c r="E125" s="132" t="s">
        <v>1063</v>
      </c>
      <c r="F125" s="133" t="s">
        <v>1064</v>
      </c>
      <c r="G125" s="134" t="s">
        <v>347</v>
      </c>
      <c r="H125" s="135">
        <v>16</v>
      </c>
      <c r="I125" s="136"/>
      <c r="J125" s="137">
        <f>ROUND(I125*H125,2)</f>
        <v>0</v>
      </c>
      <c r="K125" s="133" t="s">
        <v>171</v>
      </c>
      <c r="L125" s="30"/>
      <c r="M125" s="138" t="s">
        <v>1</v>
      </c>
      <c r="N125" s="139" t="s">
        <v>47</v>
      </c>
      <c r="P125" s="140">
        <f>O125*H125</f>
        <v>0</v>
      </c>
      <c r="Q125" s="140">
        <v>1.7770000000000001E-2</v>
      </c>
      <c r="R125" s="140">
        <f>Q125*H125</f>
        <v>0.28432000000000002</v>
      </c>
      <c r="S125" s="140">
        <v>0</v>
      </c>
      <c r="T125" s="141">
        <f>S125*H125</f>
        <v>0</v>
      </c>
      <c r="AR125" s="142" t="s">
        <v>172</v>
      </c>
      <c r="AT125" s="142" t="s">
        <v>167</v>
      </c>
      <c r="AU125" s="142" t="s">
        <v>114</v>
      </c>
      <c r="AY125" s="15" t="s">
        <v>164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114</v>
      </c>
      <c r="BK125" s="143">
        <f>ROUND(I125*H125,2)</f>
        <v>0</v>
      </c>
      <c r="BL125" s="15" t="s">
        <v>172</v>
      </c>
      <c r="BM125" s="142" t="s">
        <v>1065</v>
      </c>
    </row>
    <row r="126" spans="2:65" s="12" customFormat="1" ht="11.25">
      <c r="B126" s="144"/>
      <c r="D126" s="145" t="s">
        <v>174</v>
      </c>
      <c r="E126" s="146" t="s">
        <v>1</v>
      </c>
      <c r="F126" s="147" t="s">
        <v>1066</v>
      </c>
      <c r="H126" s="148">
        <v>16</v>
      </c>
      <c r="I126" s="149"/>
      <c r="L126" s="144"/>
      <c r="M126" s="150"/>
      <c r="T126" s="151"/>
      <c r="AT126" s="146" t="s">
        <v>174</v>
      </c>
      <c r="AU126" s="146" t="s">
        <v>114</v>
      </c>
      <c r="AV126" s="12" t="s">
        <v>114</v>
      </c>
      <c r="AW126" s="12" t="s">
        <v>35</v>
      </c>
      <c r="AX126" s="12" t="s">
        <v>89</v>
      </c>
      <c r="AY126" s="146" t="s">
        <v>164</v>
      </c>
    </row>
    <row r="127" spans="2:65" s="1" customFormat="1" ht="16.5" customHeight="1">
      <c r="B127" s="30"/>
      <c r="C127" s="162" t="s">
        <v>114</v>
      </c>
      <c r="D127" s="163" t="s">
        <v>536</v>
      </c>
      <c r="E127" s="164" t="s">
        <v>1067</v>
      </c>
      <c r="F127" s="165" t="s">
        <v>1068</v>
      </c>
      <c r="G127" s="166" t="s">
        <v>347</v>
      </c>
      <c r="H127" s="167">
        <v>2</v>
      </c>
      <c r="I127" s="168"/>
      <c r="J127" s="169">
        <f>ROUND(I127*H127,2)</f>
        <v>0</v>
      </c>
      <c r="K127" s="165" t="s">
        <v>171</v>
      </c>
      <c r="L127" s="170"/>
      <c r="M127" s="171" t="s">
        <v>1</v>
      </c>
      <c r="N127" s="172" t="s">
        <v>47</v>
      </c>
      <c r="P127" s="140">
        <f>O127*H127</f>
        <v>0</v>
      </c>
      <c r="Q127" s="140">
        <v>1.4579999999999999E-2</v>
      </c>
      <c r="R127" s="140">
        <f>Q127*H127</f>
        <v>2.9159999999999998E-2</v>
      </c>
      <c r="S127" s="140">
        <v>0</v>
      </c>
      <c r="T127" s="141">
        <f>S127*H127</f>
        <v>0</v>
      </c>
      <c r="AR127" s="142" t="s">
        <v>203</v>
      </c>
      <c r="AT127" s="142" t="s">
        <v>536</v>
      </c>
      <c r="AU127" s="142" t="s">
        <v>114</v>
      </c>
      <c r="AY127" s="15" t="s">
        <v>164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114</v>
      </c>
      <c r="BK127" s="143">
        <f>ROUND(I127*H127,2)</f>
        <v>0</v>
      </c>
      <c r="BL127" s="15" t="s">
        <v>172</v>
      </c>
      <c r="BM127" s="142" t="s">
        <v>1069</v>
      </c>
    </row>
    <row r="128" spans="2:65" s="12" customFormat="1" ht="11.25">
      <c r="B128" s="144"/>
      <c r="D128" s="145" t="s">
        <v>174</v>
      </c>
      <c r="E128" s="146" t="s">
        <v>1</v>
      </c>
      <c r="F128" s="147" t="s">
        <v>1070</v>
      </c>
      <c r="H128" s="148">
        <v>2</v>
      </c>
      <c r="I128" s="149"/>
      <c r="L128" s="144"/>
      <c r="M128" s="150"/>
      <c r="T128" s="151"/>
      <c r="AT128" s="146" t="s">
        <v>174</v>
      </c>
      <c r="AU128" s="146" t="s">
        <v>114</v>
      </c>
      <c r="AV128" s="12" t="s">
        <v>114</v>
      </c>
      <c r="AW128" s="12" t="s">
        <v>35</v>
      </c>
      <c r="AX128" s="12" t="s">
        <v>89</v>
      </c>
      <c r="AY128" s="146" t="s">
        <v>164</v>
      </c>
    </row>
    <row r="129" spans="2:65" s="1" customFormat="1" ht="16.5" customHeight="1">
      <c r="B129" s="30"/>
      <c r="C129" s="162" t="s">
        <v>180</v>
      </c>
      <c r="D129" s="163" t="s">
        <v>536</v>
      </c>
      <c r="E129" s="164" t="s">
        <v>1071</v>
      </c>
      <c r="F129" s="165" t="s">
        <v>1072</v>
      </c>
      <c r="G129" s="166" t="s">
        <v>347</v>
      </c>
      <c r="H129" s="167">
        <v>4</v>
      </c>
      <c r="I129" s="168"/>
      <c r="J129" s="169">
        <f>ROUND(I129*H129,2)</f>
        <v>0</v>
      </c>
      <c r="K129" s="165" t="s">
        <v>171</v>
      </c>
      <c r="L129" s="170"/>
      <c r="M129" s="171" t="s">
        <v>1</v>
      </c>
      <c r="N129" s="172" t="s">
        <v>47</v>
      </c>
      <c r="P129" s="140">
        <f>O129*H129</f>
        <v>0</v>
      </c>
      <c r="Q129" s="140">
        <v>1.489E-2</v>
      </c>
      <c r="R129" s="140">
        <f>Q129*H129</f>
        <v>5.9560000000000002E-2</v>
      </c>
      <c r="S129" s="140">
        <v>0</v>
      </c>
      <c r="T129" s="141">
        <f>S129*H129</f>
        <v>0</v>
      </c>
      <c r="AR129" s="142" t="s">
        <v>203</v>
      </c>
      <c r="AT129" s="142" t="s">
        <v>536</v>
      </c>
      <c r="AU129" s="142" t="s">
        <v>114</v>
      </c>
      <c r="AY129" s="15" t="s">
        <v>164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114</v>
      </c>
      <c r="BK129" s="143">
        <f>ROUND(I129*H129,2)</f>
        <v>0</v>
      </c>
      <c r="BL129" s="15" t="s">
        <v>172</v>
      </c>
      <c r="BM129" s="142" t="s">
        <v>1073</v>
      </c>
    </row>
    <row r="130" spans="2:65" s="12" customFormat="1" ht="11.25">
      <c r="B130" s="144"/>
      <c r="D130" s="145" t="s">
        <v>174</v>
      </c>
      <c r="E130" s="146" t="s">
        <v>1</v>
      </c>
      <c r="F130" s="147" t="s">
        <v>1074</v>
      </c>
      <c r="H130" s="148">
        <v>4</v>
      </c>
      <c r="I130" s="149"/>
      <c r="L130" s="144"/>
      <c r="M130" s="150"/>
      <c r="T130" s="151"/>
      <c r="AT130" s="146" t="s">
        <v>174</v>
      </c>
      <c r="AU130" s="146" t="s">
        <v>114</v>
      </c>
      <c r="AV130" s="12" t="s">
        <v>114</v>
      </c>
      <c r="AW130" s="12" t="s">
        <v>35</v>
      </c>
      <c r="AX130" s="12" t="s">
        <v>89</v>
      </c>
      <c r="AY130" s="146" t="s">
        <v>164</v>
      </c>
    </row>
    <row r="131" spans="2:65" s="1" customFormat="1" ht="16.5" customHeight="1">
      <c r="B131" s="30"/>
      <c r="C131" s="162" t="s">
        <v>172</v>
      </c>
      <c r="D131" s="163" t="s">
        <v>536</v>
      </c>
      <c r="E131" s="164" t="s">
        <v>1075</v>
      </c>
      <c r="F131" s="165" t="s">
        <v>1076</v>
      </c>
      <c r="G131" s="166" t="s">
        <v>347</v>
      </c>
      <c r="H131" s="167">
        <v>10</v>
      </c>
      <c r="I131" s="168"/>
      <c r="J131" s="169">
        <f>ROUND(I131*H131,2)</f>
        <v>0</v>
      </c>
      <c r="K131" s="165" t="s">
        <v>171</v>
      </c>
      <c r="L131" s="170"/>
      <c r="M131" s="171" t="s">
        <v>1</v>
      </c>
      <c r="N131" s="172" t="s">
        <v>47</v>
      </c>
      <c r="P131" s="140">
        <f>O131*H131</f>
        <v>0</v>
      </c>
      <c r="Q131" s="140">
        <v>1.521E-2</v>
      </c>
      <c r="R131" s="140">
        <f>Q131*H131</f>
        <v>0.15209999999999999</v>
      </c>
      <c r="S131" s="140">
        <v>0</v>
      </c>
      <c r="T131" s="141">
        <f>S131*H131</f>
        <v>0</v>
      </c>
      <c r="AR131" s="142" t="s">
        <v>203</v>
      </c>
      <c r="AT131" s="142" t="s">
        <v>536</v>
      </c>
      <c r="AU131" s="142" t="s">
        <v>114</v>
      </c>
      <c r="AY131" s="15" t="s">
        <v>164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114</v>
      </c>
      <c r="BK131" s="143">
        <f>ROUND(I131*H131,2)</f>
        <v>0</v>
      </c>
      <c r="BL131" s="15" t="s">
        <v>172</v>
      </c>
      <c r="BM131" s="142" t="s">
        <v>1077</v>
      </c>
    </row>
    <row r="132" spans="2:65" s="12" customFormat="1" ht="11.25">
      <c r="B132" s="144"/>
      <c r="D132" s="145" t="s">
        <v>174</v>
      </c>
      <c r="E132" s="146" t="s">
        <v>1</v>
      </c>
      <c r="F132" s="147" t="s">
        <v>1078</v>
      </c>
      <c r="H132" s="148">
        <v>10</v>
      </c>
      <c r="I132" s="149"/>
      <c r="L132" s="144"/>
      <c r="M132" s="150"/>
      <c r="T132" s="151"/>
      <c r="AT132" s="146" t="s">
        <v>174</v>
      </c>
      <c r="AU132" s="146" t="s">
        <v>114</v>
      </c>
      <c r="AV132" s="12" t="s">
        <v>114</v>
      </c>
      <c r="AW132" s="12" t="s">
        <v>35</v>
      </c>
      <c r="AX132" s="12" t="s">
        <v>89</v>
      </c>
      <c r="AY132" s="146" t="s">
        <v>164</v>
      </c>
    </row>
    <row r="133" spans="2:65" s="11" customFormat="1" ht="22.9" customHeight="1">
      <c r="B133" s="118"/>
      <c r="D133" s="119" t="s">
        <v>80</v>
      </c>
      <c r="E133" s="128" t="s">
        <v>1079</v>
      </c>
      <c r="F133" s="128" t="s">
        <v>1080</v>
      </c>
      <c r="I133" s="121"/>
      <c r="J133" s="129">
        <f>BK133</f>
        <v>0</v>
      </c>
      <c r="L133" s="118"/>
      <c r="M133" s="123"/>
      <c r="P133" s="124">
        <f>SUM(P134:P135)</f>
        <v>0</v>
      </c>
      <c r="R133" s="124">
        <f>SUM(R134:R135)</f>
        <v>0</v>
      </c>
      <c r="T133" s="125">
        <f>SUM(T134:T135)</f>
        <v>0</v>
      </c>
      <c r="AR133" s="119" t="s">
        <v>89</v>
      </c>
      <c r="AT133" s="126" t="s">
        <v>80</v>
      </c>
      <c r="AU133" s="126" t="s">
        <v>89</v>
      </c>
      <c r="AY133" s="119" t="s">
        <v>164</v>
      </c>
      <c r="BK133" s="127">
        <f>SUM(BK134:BK135)</f>
        <v>0</v>
      </c>
    </row>
    <row r="134" spans="2:65" s="1" customFormat="1" ht="16.5" customHeight="1">
      <c r="B134" s="30"/>
      <c r="C134" s="130" t="s">
        <v>187</v>
      </c>
      <c r="D134" s="131" t="s">
        <v>167</v>
      </c>
      <c r="E134" s="132" t="s">
        <v>1081</v>
      </c>
      <c r="F134" s="133" t="s">
        <v>1082</v>
      </c>
      <c r="G134" s="134" t="s">
        <v>271</v>
      </c>
      <c r="H134" s="135">
        <v>0.6</v>
      </c>
      <c r="I134" s="136"/>
      <c r="J134" s="137">
        <f>ROUND(I134*H134,2)</f>
        <v>0</v>
      </c>
      <c r="K134" s="133" t="s">
        <v>171</v>
      </c>
      <c r="L134" s="30"/>
      <c r="M134" s="138" t="s">
        <v>1</v>
      </c>
      <c r="N134" s="139" t="s">
        <v>47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172</v>
      </c>
      <c r="AT134" s="142" t="s">
        <v>167</v>
      </c>
      <c r="AU134" s="142" t="s">
        <v>114</v>
      </c>
      <c r="AY134" s="15" t="s">
        <v>164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114</v>
      </c>
      <c r="BK134" s="143">
        <f>ROUND(I134*H134,2)</f>
        <v>0</v>
      </c>
      <c r="BL134" s="15" t="s">
        <v>172</v>
      </c>
      <c r="BM134" s="142" t="s">
        <v>1083</v>
      </c>
    </row>
    <row r="135" spans="2:65" s="12" customFormat="1" ht="11.25">
      <c r="B135" s="144"/>
      <c r="D135" s="145" t="s">
        <v>174</v>
      </c>
      <c r="E135" s="146" t="s">
        <v>1</v>
      </c>
      <c r="F135" s="147" t="s">
        <v>1084</v>
      </c>
      <c r="H135" s="148">
        <v>0.6</v>
      </c>
      <c r="I135" s="149"/>
      <c r="L135" s="144"/>
      <c r="M135" s="150"/>
      <c r="T135" s="151"/>
      <c r="AT135" s="146" t="s">
        <v>174</v>
      </c>
      <c r="AU135" s="146" t="s">
        <v>114</v>
      </c>
      <c r="AV135" s="12" t="s">
        <v>114</v>
      </c>
      <c r="AW135" s="12" t="s">
        <v>35</v>
      </c>
      <c r="AX135" s="12" t="s">
        <v>89</v>
      </c>
      <c r="AY135" s="146" t="s">
        <v>164</v>
      </c>
    </row>
    <row r="136" spans="2:65" s="11" customFormat="1" ht="25.9" customHeight="1">
      <c r="B136" s="118"/>
      <c r="D136" s="119" t="s">
        <v>80</v>
      </c>
      <c r="E136" s="120" t="s">
        <v>296</v>
      </c>
      <c r="F136" s="120" t="s">
        <v>297</v>
      </c>
      <c r="I136" s="121"/>
      <c r="J136" s="122">
        <f>BK136</f>
        <v>0</v>
      </c>
      <c r="L136" s="118"/>
      <c r="M136" s="123"/>
      <c r="P136" s="124">
        <f>P137+P140</f>
        <v>0</v>
      </c>
      <c r="R136" s="124">
        <f>R137+R140</f>
        <v>1.3792930900000002</v>
      </c>
      <c r="T136" s="125">
        <f>T137+T140</f>
        <v>0</v>
      </c>
      <c r="AR136" s="119" t="s">
        <v>114</v>
      </c>
      <c r="AT136" s="126" t="s">
        <v>80</v>
      </c>
      <c r="AU136" s="126" t="s">
        <v>81</v>
      </c>
      <c r="AY136" s="119" t="s">
        <v>164</v>
      </c>
      <c r="BK136" s="127">
        <f>BK137+BK140</f>
        <v>0</v>
      </c>
    </row>
    <row r="137" spans="2:65" s="11" customFormat="1" ht="22.9" customHeight="1">
      <c r="B137" s="118"/>
      <c r="D137" s="119" t="s">
        <v>80</v>
      </c>
      <c r="E137" s="128" t="s">
        <v>409</v>
      </c>
      <c r="F137" s="128" t="s">
        <v>410</v>
      </c>
      <c r="I137" s="121"/>
      <c r="J137" s="129">
        <f>BK137</f>
        <v>0</v>
      </c>
      <c r="L137" s="118"/>
      <c r="M137" s="123"/>
      <c r="P137" s="124">
        <f>SUM(P138:P139)</f>
        <v>0</v>
      </c>
      <c r="R137" s="124">
        <f>SUM(R138:R139)</f>
        <v>4.4623500000000003E-2</v>
      </c>
      <c r="T137" s="125">
        <f>SUM(T138:T139)</f>
        <v>0</v>
      </c>
      <c r="AR137" s="119" t="s">
        <v>114</v>
      </c>
      <c r="AT137" s="126" t="s">
        <v>80</v>
      </c>
      <c r="AU137" s="126" t="s">
        <v>89</v>
      </c>
      <c r="AY137" s="119" t="s">
        <v>164</v>
      </c>
      <c r="BK137" s="127">
        <f>SUM(BK138:BK139)</f>
        <v>0</v>
      </c>
    </row>
    <row r="138" spans="2:65" s="1" customFormat="1" ht="16.5" customHeight="1">
      <c r="B138" s="30"/>
      <c r="C138" s="130" t="s">
        <v>192</v>
      </c>
      <c r="D138" s="131" t="s">
        <v>167</v>
      </c>
      <c r="E138" s="132" t="s">
        <v>1085</v>
      </c>
      <c r="F138" s="133" t="s">
        <v>1086</v>
      </c>
      <c r="G138" s="134" t="s">
        <v>276</v>
      </c>
      <c r="H138" s="135">
        <v>12.57</v>
      </c>
      <c r="I138" s="136"/>
      <c r="J138" s="137">
        <f>ROUND(I138*H138,2)</f>
        <v>0</v>
      </c>
      <c r="K138" s="133" t="s">
        <v>171</v>
      </c>
      <c r="L138" s="30"/>
      <c r="M138" s="138" t="s">
        <v>1</v>
      </c>
      <c r="N138" s="139" t="s">
        <v>47</v>
      </c>
      <c r="P138" s="140">
        <f>O138*H138</f>
        <v>0</v>
      </c>
      <c r="Q138" s="140">
        <v>3.5500000000000002E-3</v>
      </c>
      <c r="R138" s="140">
        <f>Q138*H138</f>
        <v>4.4623500000000003E-2</v>
      </c>
      <c r="S138" s="140">
        <v>0</v>
      </c>
      <c r="T138" s="141">
        <f>S138*H138</f>
        <v>0</v>
      </c>
      <c r="AR138" s="142" t="s">
        <v>245</v>
      </c>
      <c r="AT138" s="142" t="s">
        <v>167</v>
      </c>
      <c r="AU138" s="142" t="s">
        <v>114</v>
      </c>
      <c r="AY138" s="15" t="s">
        <v>164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114</v>
      </c>
      <c r="BK138" s="143">
        <f>ROUND(I138*H138,2)</f>
        <v>0</v>
      </c>
      <c r="BL138" s="15" t="s">
        <v>245</v>
      </c>
      <c r="BM138" s="142" t="s">
        <v>1087</v>
      </c>
    </row>
    <row r="139" spans="2:65" s="12" customFormat="1" ht="11.25">
      <c r="B139" s="144"/>
      <c r="D139" s="145" t="s">
        <v>174</v>
      </c>
      <c r="E139" s="146" t="s">
        <v>1</v>
      </c>
      <c r="F139" s="147" t="s">
        <v>1088</v>
      </c>
      <c r="H139" s="148">
        <v>12.57</v>
      </c>
      <c r="I139" s="149"/>
      <c r="L139" s="144"/>
      <c r="M139" s="150"/>
      <c r="T139" s="151"/>
      <c r="AT139" s="146" t="s">
        <v>174</v>
      </c>
      <c r="AU139" s="146" t="s">
        <v>114</v>
      </c>
      <c r="AV139" s="12" t="s">
        <v>114</v>
      </c>
      <c r="AW139" s="12" t="s">
        <v>35</v>
      </c>
      <c r="AX139" s="12" t="s">
        <v>89</v>
      </c>
      <c r="AY139" s="146" t="s">
        <v>164</v>
      </c>
    </row>
    <row r="140" spans="2:65" s="11" customFormat="1" ht="22.9" customHeight="1">
      <c r="B140" s="118"/>
      <c r="D140" s="119" t="s">
        <v>80</v>
      </c>
      <c r="E140" s="128" t="s">
        <v>452</v>
      </c>
      <c r="F140" s="128" t="s">
        <v>453</v>
      </c>
      <c r="I140" s="121"/>
      <c r="J140" s="129">
        <f>BK140</f>
        <v>0</v>
      </c>
      <c r="L140" s="118"/>
      <c r="M140" s="123"/>
      <c r="P140" s="124">
        <f>SUM(P141:P174)</f>
        <v>0</v>
      </c>
      <c r="R140" s="124">
        <f>SUM(R141:R174)</f>
        <v>1.3346695900000003</v>
      </c>
      <c r="T140" s="125">
        <f>SUM(T141:T174)</f>
        <v>0</v>
      </c>
      <c r="AR140" s="119" t="s">
        <v>114</v>
      </c>
      <c r="AT140" s="126" t="s">
        <v>80</v>
      </c>
      <c r="AU140" s="126" t="s">
        <v>89</v>
      </c>
      <c r="AY140" s="119" t="s">
        <v>164</v>
      </c>
      <c r="BK140" s="127">
        <f>SUM(BK141:BK174)</f>
        <v>0</v>
      </c>
    </row>
    <row r="141" spans="2:65" s="1" customFormat="1" ht="21.75" customHeight="1">
      <c r="B141" s="30"/>
      <c r="C141" s="130" t="s">
        <v>198</v>
      </c>
      <c r="D141" s="131" t="s">
        <v>167</v>
      </c>
      <c r="E141" s="132" t="s">
        <v>1089</v>
      </c>
      <c r="F141" s="133" t="s">
        <v>1090</v>
      </c>
      <c r="G141" s="134" t="s">
        <v>170</v>
      </c>
      <c r="H141" s="135">
        <v>11.048999999999999</v>
      </c>
      <c r="I141" s="136"/>
      <c r="J141" s="137">
        <f>ROUND(I141*H141,2)</f>
        <v>0</v>
      </c>
      <c r="K141" s="133" t="s">
        <v>325</v>
      </c>
      <c r="L141" s="30"/>
      <c r="M141" s="138" t="s">
        <v>1</v>
      </c>
      <c r="N141" s="139" t="s">
        <v>47</v>
      </c>
      <c r="P141" s="140">
        <f>O141*H141</f>
        <v>0</v>
      </c>
      <c r="Q141" s="140">
        <v>2.5999999999999998E-4</v>
      </c>
      <c r="R141" s="140">
        <f>Q141*H141</f>
        <v>2.8727399999999995E-3</v>
      </c>
      <c r="S141" s="140">
        <v>0</v>
      </c>
      <c r="T141" s="141">
        <f>S141*H141</f>
        <v>0</v>
      </c>
      <c r="AR141" s="142" t="s">
        <v>245</v>
      </c>
      <c r="AT141" s="142" t="s">
        <v>167</v>
      </c>
      <c r="AU141" s="142" t="s">
        <v>114</v>
      </c>
      <c r="AY141" s="15" t="s">
        <v>164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114</v>
      </c>
      <c r="BK141" s="143">
        <f>ROUND(I141*H141,2)</f>
        <v>0</v>
      </c>
      <c r="BL141" s="15" t="s">
        <v>245</v>
      </c>
      <c r="BM141" s="142" t="s">
        <v>1091</v>
      </c>
    </row>
    <row r="142" spans="2:65" s="12" customFormat="1" ht="22.5">
      <c r="B142" s="144"/>
      <c r="D142" s="145" t="s">
        <v>174</v>
      </c>
      <c r="E142" s="146" t="s">
        <v>1</v>
      </c>
      <c r="F142" s="147" t="s">
        <v>1092</v>
      </c>
      <c r="H142" s="148">
        <v>11.048999999999999</v>
      </c>
      <c r="I142" s="149"/>
      <c r="L142" s="144"/>
      <c r="M142" s="150"/>
      <c r="T142" s="151"/>
      <c r="AT142" s="146" t="s">
        <v>174</v>
      </c>
      <c r="AU142" s="146" t="s">
        <v>114</v>
      </c>
      <c r="AV142" s="12" t="s">
        <v>114</v>
      </c>
      <c r="AW142" s="12" t="s">
        <v>35</v>
      </c>
      <c r="AX142" s="12" t="s">
        <v>89</v>
      </c>
      <c r="AY142" s="146" t="s">
        <v>164</v>
      </c>
    </row>
    <row r="143" spans="2:65" s="1" customFormat="1" ht="16.5" customHeight="1">
      <c r="B143" s="30"/>
      <c r="C143" s="162" t="s">
        <v>203</v>
      </c>
      <c r="D143" s="163" t="s">
        <v>536</v>
      </c>
      <c r="E143" s="164" t="s">
        <v>1093</v>
      </c>
      <c r="F143" s="165" t="s">
        <v>1094</v>
      </c>
      <c r="G143" s="166" t="s">
        <v>170</v>
      </c>
      <c r="H143" s="167">
        <v>11.048999999999999</v>
      </c>
      <c r="I143" s="168"/>
      <c r="J143" s="169">
        <f>ROUND(I143*H143,2)</f>
        <v>0</v>
      </c>
      <c r="K143" s="165" t="s">
        <v>325</v>
      </c>
      <c r="L143" s="170"/>
      <c r="M143" s="171" t="s">
        <v>1</v>
      </c>
      <c r="N143" s="172" t="s">
        <v>47</v>
      </c>
      <c r="P143" s="140">
        <f>O143*H143</f>
        <v>0</v>
      </c>
      <c r="Q143" s="140">
        <v>3.6810000000000002E-2</v>
      </c>
      <c r="R143" s="140">
        <f>Q143*H143</f>
        <v>0.40671369000000002</v>
      </c>
      <c r="S143" s="140">
        <v>0</v>
      </c>
      <c r="T143" s="141">
        <f>S143*H143</f>
        <v>0</v>
      </c>
      <c r="AR143" s="142" t="s">
        <v>331</v>
      </c>
      <c r="AT143" s="142" t="s">
        <v>536</v>
      </c>
      <c r="AU143" s="142" t="s">
        <v>114</v>
      </c>
      <c r="AY143" s="15" t="s">
        <v>164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114</v>
      </c>
      <c r="BK143" s="143">
        <f>ROUND(I143*H143,2)</f>
        <v>0</v>
      </c>
      <c r="BL143" s="15" t="s">
        <v>245</v>
      </c>
      <c r="BM143" s="142" t="s">
        <v>1095</v>
      </c>
    </row>
    <row r="144" spans="2:65" s="12" customFormat="1" ht="22.5">
      <c r="B144" s="144"/>
      <c r="D144" s="145" t="s">
        <v>174</v>
      </c>
      <c r="E144" s="146" t="s">
        <v>1</v>
      </c>
      <c r="F144" s="147" t="s">
        <v>1092</v>
      </c>
      <c r="H144" s="148">
        <v>11.048999999999999</v>
      </c>
      <c r="I144" s="149"/>
      <c r="L144" s="144"/>
      <c r="M144" s="150"/>
      <c r="T144" s="151"/>
      <c r="AT144" s="146" t="s">
        <v>174</v>
      </c>
      <c r="AU144" s="146" t="s">
        <v>114</v>
      </c>
      <c r="AV144" s="12" t="s">
        <v>114</v>
      </c>
      <c r="AW144" s="12" t="s">
        <v>35</v>
      </c>
      <c r="AX144" s="12" t="s">
        <v>89</v>
      </c>
      <c r="AY144" s="146" t="s">
        <v>164</v>
      </c>
    </row>
    <row r="145" spans="2:65" s="1" customFormat="1" ht="16.5" customHeight="1">
      <c r="B145" s="30"/>
      <c r="C145" s="130" t="s">
        <v>165</v>
      </c>
      <c r="D145" s="131" t="s">
        <v>167</v>
      </c>
      <c r="E145" s="132" t="s">
        <v>1096</v>
      </c>
      <c r="F145" s="133" t="s">
        <v>1097</v>
      </c>
      <c r="G145" s="134" t="s">
        <v>347</v>
      </c>
      <c r="H145" s="135">
        <v>5</v>
      </c>
      <c r="I145" s="136"/>
      <c r="J145" s="137">
        <f>ROUND(I145*H145,2)</f>
        <v>0</v>
      </c>
      <c r="K145" s="133" t="s">
        <v>325</v>
      </c>
      <c r="L145" s="30"/>
      <c r="M145" s="138" t="s">
        <v>1</v>
      </c>
      <c r="N145" s="139" t="s">
        <v>47</v>
      </c>
      <c r="P145" s="140">
        <f>O145*H145</f>
        <v>0</v>
      </c>
      <c r="Q145" s="140">
        <v>2.5999999999999998E-4</v>
      </c>
      <c r="R145" s="140">
        <f>Q145*H145</f>
        <v>1.2999999999999999E-3</v>
      </c>
      <c r="S145" s="140">
        <v>0</v>
      </c>
      <c r="T145" s="141">
        <f>S145*H145</f>
        <v>0</v>
      </c>
      <c r="AR145" s="142" t="s">
        <v>245</v>
      </c>
      <c r="AT145" s="142" t="s">
        <v>167</v>
      </c>
      <c r="AU145" s="142" t="s">
        <v>114</v>
      </c>
      <c r="AY145" s="15" t="s">
        <v>164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114</v>
      </c>
      <c r="BK145" s="143">
        <f>ROUND(I145*H145,2)</f>
        <v>0</v>
      </c>
      <c r="BL145" s="15" t="s">
        <v>245</v>
      </c>
      <c r="BM145" s="142" t="s">
        <v>1098</v>
      </c>
    </row>
    <row r="146" spans="2:65" s="12" customFormat="1" ht="11.25">
      <c r="B146" s="144"/>
      <c r="D146" s="145" t="s">
        <v>174</v>
      </c>
      <c r="E146" s="146" t="s">
        <v>1</v>
      </c>
      <c r="F146" s="147" t="s">
        <v>1099</v>
      </c>
      <c r="H146" s="148">
        <v>5</v>
      </c>
      <c r="I146" s="149"/>
      <c r="L146" s="144"/>
      <c r="M146" s="150"/>
      <c r="T146" s="151"/>
      <c r="AT146" s="146" t="s">
        <v>174</v>
      </c>
      <c r="AU146" s="146" t="s">
        <v>114</v>
      </c>
      <c r="AV146" s="12" t="s">
        <v>114</v>
      </c>
      <c r="AW146" s="12" t="s">
        <v>35</v>
      </c>
      <c r="AX146" s="12" t="s">
        <v>89</v>
      </c>
      <c r="AY146" s="146" t="s">
        <v>164</v>
      </c>
    </row>
    <row r="147" spans="2:65" s="1" customFormat="1" ht="16.5" customHeight="1">
      <c r="B147" s="30"/>
      <c r="C147" s="162" t="s">
        <v>212</v>
      </c>
      <c r="D147" s="163" t="s">
        <v>536</v>
      </c>
      <c r="E147" s="164" t="s">
        <v>1100</v>
      </c>
      <c r="F147" s="165" t="s">
        <v>1101</v>
      </c>
      <c r="G147" s="166" t="s">
        <v>170</v>
      </c>
      <c r="H147" s="167">
        <v>1.82</v>
      </c>
      <c r="I147" s="168"/>
      <c r="J147" s="169">
        <f>ROUND(I147*H147,2)</f>
        <v>0</v>
      </c>
      <c r="K147" s="165" t="s">
        <v>325</v>
      </c>
      <c r="L147" s="170"/>
      <c r="M147" s="171" t="s">
        <v>1</v>
      </c>
      <c r="N147" s="172" t="s">
        <v>47</v>
      </c>
      <c r="P147" s="140">
        <f>O147*H147</f>
        <v>0</v>
      </c>
      <c r="Q147" s="140">
        <v>4.0280000000000003E-2</v>
      </c>
      <c r="R147" s="140">
        <f>Q147*H147</f>
        <v>7.3309600000000003E-2</v>
      </c>
      <c r="S147" s="140">
        <v>0</v>
      </c>
      <c r="T147" s="141">
        <f>S147*H147</f>
        <v>0</v>
      </c>
      <c r="AR147" s="142" t="s">
        <v>331</v>
      </c>
      <c r="AT147" s="142" t="s">
        <v>536</v>
      </c>
      <c r="AU147" s="142" t="s">
        <v>114</v>
      </c>
      <c r="AY147" s="15" t="s">
        <v>164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114</v>
      </c>
      <c r="BK147" s="143">
        <f>ROUND(I147*H147,2)</f>
        <v>0</v>
      </c>
      <c r="BL147" s="15" t="s">
        <v>245</v>
      </c>
      <c r="BM147" s="142" t="s">
        <v>1102</v>
      </c>
    </row>
    <row r="148" spans="2:65" s="12" customFormat="1" ht="11.25">
      <c r="B148" s="144"/>
      <c r="D148" s="145" t="s">
        <v>174</v>
      </c>
      <c r="E148" s="146" t="s">
        <v>1</v>
      </c>
      <c r="F148" s="147" t="s">
        <v>1103</v>
      </c>
      <c r="H148" s="148">
        <v>1.82</v>
      </c>
      <c r="I148" s="149"/>
      <c r="L148" s="144"/>
      <c r="M148" s="150"/>
      <c r="T148" s="151"/>
      <c r="AT148" s="146" t="s">
        <v>174</v>
      </c>
      <c r="AU148" s="146" t="s">
        <v>114</v>
      </c>
      <c r="AV148" s="12" t="s">
        <v>114</v>
      </c>
      <c r="AW148" s="12" t="s">
        <v>35</v>
      </c>
      <c r="AX148" s="12" t="s">
        <v>89</v>
      </c>
      <c r="AY148" s="146" t="s">
        <v>164</v>
      </c>
    </row>
    <row r="149" spans="2:65" s="1" customFormat="1" ht="24.2" customHeight="1">
      <c r="B149" s="30"/>
      <c r="C149" s="130" t="s">
        <v>222</v>
      </c>
      <c r="D149" s="131" t="s">
        <v>167</v>
      </c>
      <c r="E149" s="132" t="s">
        <v>1104</v>
      </c>
      <c r="F149" s="133" t="s">
        <v>1105</v>
      </c>
      <c r="G149" s="134" t="s">
        <v>347</v>
      </c>
      <c r="H149" s="135">
        <v>1</v>
      </c>
      <c r="I149" s="136"/>
      <c r="J149" s="137">
        <f>ROUND(I149*H149,2)</f>
        <v>0</v>
      </c>
      <c r="K149" s="133" t="s">
        <v>325</v>
      </c>
      <c r="L149" s="30"/>
      <c r="M149" s="138" t="s">
        <v>1</v>
      </c>
      <c r="N149" s="139" t="s">
        <v>47</v>
      </c>
      <c r="P149" s="140">
        <f>O149*H149</f>
        <v>0</v>
      </c>
      <c r="Q149" s="140">
        <v>2.5000000000000001E-4</v>
      </c>
      <c r="R149" s="140">
        <f>Q149*H149</f>
        <v>2.5000000000000001E-4</v>
      </c>
      <c r="S149" s="140">
        <v>0</v>
      </c>
      <c r="T149" s="141">
        <f>S149*H149</f>
        <v>0</v>
      </c>
      <c r="AR149" s="142" t="s">
        <v>245</v>
      </c>
      <c r="AT149" s="142" t="s">
        <v>167</v>
      </c>
      <c r="AU149" s="142" t="s">
        <v>114</v>
      </c>
      <c r="AY149" s="15" t="s">
        <v>164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114</v>
      </c>
      <c r="BK149" s="143">
        <f>ROUND(I149*H149,2)</f>
        <v>0</v>
      </c>
      <c r="BL149" s="15" t="s">
        <v>245</v>
      </c>
      <c r="BM149" s="142" t="s">
        <v>1106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1107</v>
      </c>
      <c r="H150" s="148">
        <v>1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89</v>
      </c>
      <c r="AY150" s="146" t="s">
        <v>164</v>
      </c>
    </row>
    <row r="151" spans="2:65" s="1" customFormat="1" ht="16.5" customHeight="1">
      <c r="B151" s="30"/>
      <c r="C151" s="162" t="s">
        <v>8</v>
      </c>
      <c r="D151" s="163" t="s">
        <v>536</v>
      </c>
      <c r="E151" s="164" t="s">
        <v>1108</v>
      </c>
      <c r="F151" s="165" t="s">
        <v>1109</v>
      </c>
      <c r="G151" s="166" t="s">
        <v>170</v>
      </c>
      <c r="H151" s="167">
        <v>4.2119999999999997</v>
      </c>
      <c r="I151" s="168"/>
      <c r="J151" s="169">
        <f>ROUND(I151*H151,2)</f>
        <v>0</v>
      </c>
      <c r="K151" s="165" t="s">
        <v>325</v>
      </c>
      <c r="L151" s="170"/>
      <c r="M151" s="171" t="s">
        <v>1</v>
      </c>
      <c r="N151" s="172" t="s">
        <v>47</v>
      </c>
      <c r="P151" s="140">
        <f>O151*H151</f>
        <v>0</v>
      </c>
      <c r="Q151" s="140">
        <v>3.7760000000000002E-2</v>
      </c>
      <c r="R151" s="140">
        <f>Q151*H151</f>
        <v>0.15904512000000001</v>
      </c>
      <c r="S151" s="140">
        <v>0</v>
      </c>
      <c r="T151" s="141">
        <f>S151*H151</f>
        <v>0</v>
      </c>
      <c r="AR151" s="142" t="s">
        <v>331</v>
      </c>
      <c r="AT151" s="142" t="s">
        <v>536</v>
      </c>
      <c r="AU151" s="142" t="s">
        <v>114</v>
      </c>
      <c r="AY151" s="15" t="s">
        <v>164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114</v>
      </c>
      <c r="BK151" s="143">
        <f>ROUND(I151*H151,2)</f>
        <v>0</v>
      </c>
      <c r="BL151" s="15" t="s">
        <v>245</v>
      </c>
      <c r="BM151" s="142" t="s">
        <v>1110</v>
      </c>
    </row>
    <row r="152" spans="2:65" s="12" customFormat="1" ht="11.25">
      <c r="B152" s="144"/>
      <c r="D152" s="145" t="s">
        <v>174</v>
      </c>
      <c r="E152" s="146" t="s">
        <v>1</v>
      </c>
      <c r="F152" s="147" t="s">
        <v>1111</v>
      </c>
      <c r="H152" s="148">
        <v>4.2119999999999997</v>
      </c>
      <c r="I152" s="149"/>
      <c r="L152" s="144"/>
      <c r="M152" s="150"/>
      <c r="T152" s="151"/>
      <c r="AT152" s="146" t="s">
        <v>174</v>
      </c>
      <c r="AU152" s="146" t="s">
        <v>114</v>
      </c>
      <c r="AV152" s="12" t="s">
        <v>114</v>
      </c>
      <c r="AW152" s="12" t="s">
        <v>35</v>
      </c>
      <c r="AX152" s="12" t="s">
        <v>89</v>
      </c>
      <c r="AY152" s="146" t="s">
        <v>164</v>
      </c>
    </row>
    <row r="153" spans="2:65" s="1" customFormat="1" ht="24.2" customHeight="1">
      <c r="B153" s="30"/>
      <c r="C153" s="130" t="s">
        <v>231</v>
      </c>
      <c r="D153" s="131" t="s">
        <v>167</v>
      </c>
      <c r="E153" s="132" t="s">
        <v>1112</v>
      </c>
      <c r="F153" s="133" t="s">
        <v>1113</v>
      </c>
      <c r="G153" s="134" t="s">
        <v>347</v>
      </c>
      <c r="H153" s="135">
        <v>16</v>
      </c>
      <c r="I153" s="136"/>
      <c r="J153" s="137">
        <f>ROUND(I153*H153,2)</f>
        <v>0</v>
      </c>
      <c r="K153" s="133" t="s">
        <v>325</v>
      </c>
      <c r="L153" s="30"/>
      <c r="M153" s="138" t="s">
        <v>1</v>
      </c>
      <c r="N153" s="139" t="s">
        <v>47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245</v>
      </c>
      <c r="AT153" s="142" t="s">
        <v>167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245</v>
      </c>
      <c r="BM153" s="142" t="s">
        <v>1114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1066</v>
      </c>
      <c r="H154" s="148">
        <v>16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89</v>
      </c>
      <c r="AY154" s="146" t="s">
        <v>164</v>
      </c>
    </row>
    <row r="155" spans="2:65" s="1" customFormat="1" ht="21.75" customHeight="1">
      <c r="B155" s="30"/>
      <c r="C155" s="162" t="s">
        <v>236</v>
      </c>
      <c r="D155" s="163" t="s">
        <v>536</v>
      </c>
      <c r="E155" s="164" t="s">
        <v>1115</v>
      </c>
      <c r="F155" s="165" t="s">
        <v>1116</v>
      </c>
      <c r="G155" s="166" t="s">
        <v>347</v>
      </c>
      <c r="H155" s="167">
        <v>2</v>
      </c>
      <c r="I155" s="168"/>
      <c r="J155" s="169">
        <f>ROUND(I155*H155,2)</f>
        <v>0</v>
      </c>
      <c r="K155" s="165" t="s">
        <v>325</v>
      </c>
      <c r="L155" s="170"/>
      <c r="M155" s="171" t="s">
        <v>1</v>
      </c>
      <c r="N155" s="172" t="s">
        <v>47</v>
      </c>
      <c r="P155" s="140">
        <f>O155*H155</f>
        <v>0</v>
      </c>
      <c r="Q155" s="140">
        <v>1.7000000000000001E-2</v>
      </c>
      <c r="R155" s="140">
        <f>Q155*H155</f>
        <v>3.4000000000000002E-2</v>
      </c>
      <c r="S155" s="140">
        <v>0</v>
      </c>
      <c r="T155" s="141">
        <f>S155*H155</f>
        <v>0</v>
      </c>
      <c r="AR155" s="142" t="s">
        <v>331</v>
      </c>
      <c r="AT155" s="142" t="s">
        <v>536</v>
      </c>
      <c r="AU155" s="142" t="s">
        <v>114</v>
      </c>
      <c r="AY155" s="15" t="s">
        <v>164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114</v>
      </c>
      <c r="BK155" s="143">
        <f>ROUND(I155*H155,2)</f>
        <v>0</v>
      </c>
      <c r="BL155" s="15" t="s">
        <v>245</v>
      </c>
      <c r="BM155" s="142" t="s">
        <v>1117</v>
      </c>
    </row>
    <row r="156" spans="2:65" s="12" customFormat="1" ht="11.25">
      <c r="B156" s="144"/>
      <c r="D156" s="145" t="s">
        <v>174</v>
      </c>
      <c r="E156" s="146" t="s">
        <v>1</v>
      </c>
      <c r="F156" s="147" t="s">
        <v>1118</v>
      </c>
      <c r="H156" s="148">
        <v>2</v>
      </c>
      <c r="I156" s="149"/>
      <c r="L156" s="144"/>
      <c r="M156" s="150"/>
      <c r="T156" s="151"/>
      <c r="AT156" s="146" t="s">
        <v>174</v>
      </c>
      <c r="AU156" s="146" t="s">
        <v>114</v>
      </c>
      <c r="AV156" s="12" t="s">
        <v>114</v>
      </c>
      <c r="AW156" s="12" t="s">
        <v>35</v>
      </c>
      <c r="AX156" s="12" t="s">
        <v>89</v>
      </c>
      <c r="AY156" s="146" t="s">
        <v>164</v>
      </c>
    </row>
    <row r="157" spans="2:65" s="1" customFormat="1" ht="21.75" customHeight="1">
      <c r="B157" s="30"/>
      <c r="C157" s="162" t="s">
        <v>105</v>
      </c>
      <c r="D157" s="163" t="s">
        <v>536</v>
      </c>
      <c r="E157" s="164" t="s">
        <v>1119</v>
      </c>
      <c r="F157" s="165" t="s">
        <v>1120</v>
      </c>
      <c r="G157" s="166" t="s">
        <v>347</v>
      </c>
      <c r="H157" s="167">
        <v>4</v>
      </c>
      <c r="I157" s="168"/>
      <c r="J157" s="169">
        <f>ROUND(I157*H157,2)</f>
        <v>0</v>
      </c>
      <c r="K157" s="165" t="s">
        <v>325</v>
      </c>
      <c r="L157" s="170"/>
      <c r="M157" s="171" t="s">
        <v>1</v>
      </c>
      <c r="N157" s="172" t="s">
        <v>47</v>
      </c>
      <c r="P157" s="140">
        <f>O157*H157</f>
        <v>0</v>
      </c>
      <c r="Q157" s="140">
        <v>1.9E-2</v>
      </c>
      <c r="R157" s="140">
        <f>Q157*H157</f>
        <v>7.5999999999999998E-2</v>
      </c>
      <c r="S157" s="140">
        <v>0</v>
      </c>
      <c r="T157" s="141">
        <f>S157*H157</f>
        <v>0</v>
      </c>
      <c r="AR157" s="142" t="s">
        <v>331</v>
      </c>
      <c r="AT157" s="142" t="s">
        <v>536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245</v>
      </c>
      <c r="BM157" s="142" t="s">
        <v>1121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1122</v>
      </c>
      <c r="H158" s="148">
        <v>4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89</v>
      </c>
      <c r="AY158" s="146" t="s">
        <v>164</v>
      </c>
    </row>
    <row r="159" spans="2:65" s="1" customFormat="1" ht="21.75" customHeight="1">
      <c r="B159" s="30"/>
      <c r="C159" s="162" t="s">
        <v>245</v>
      </c>
      <c r="D159" s="163" t="s">
        <v>536</v>
      </c>
      <c r="E159" s="164" t="s">
        <v>1123</v>
      </c>
      <c r="F159" s="165" t="s">
        <v>1124</v>
      </c>
      <c r="G159" s="166" t="s">
        <v>347</v>
      </c>
      <c r="H159" s="167">
        <v>10</v>
      </c>
      <c r="I159" s="168"/>
      <c r="J159" s="169">
        <f>ROUND(I159*H159,2)</f>
        <v>0</v>
      </c>
      <c r="K159" s="165" t="s">
        <v>325</v>
      </c>
      <c r="L159" s="170"/>
      <c r="M159" s="171" t="s">
        <v>1</v>
      </c>
      <c r="N159" s="172" t="s">
        <v>47</v>
      </c>
      <c r="P159" s="140">
        <f>O159*H159</f>
        <v>0</v>
      </c>
      <c r="Q159" s="140">
        <v>2.1000000000000001E-2</v>
      </c>
      <c r="R159" s="140">
        <f>Q159*H159</f>
        <v>0.21000000000000002</v>
      </c>
      <c r="S159" s="140">
        <v>0</v>
      </c>
      <c r="T159" s="141">
        <f>S159*H159</f>
        <v>0</v>
      </c>
      <c r="AR159" s="142" t="s">
        <v>331</v>
      </c>
      <c r="AT159" s="142" t="s">
        <v>536</v>
      </c>
      <c r="AU159" s="142" t="s">
        <v>114</v>
      </c>
      <c r="AY159" s="15" t="s">
        <v>164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114</v>
      </c>
      <c r="BK159" s="143">
        <f>ROUND(I159*H159,2)</f>
        <v>0</v>
      </c>
      <c r="BL159" s="15" t="s">
        <v>245</v>
      </c>
      <c r="BM159" s="142" t="s">
        <v>1125</v>
      </c>
    </row>
    <row r="160" spans="2:65" s="12" customFormat="1" ht="11.25">
      <c r="B160" s="144"/>
      <c r="D160" s="145" t="s">
        <v>174</v>
      </c>
      <c r="E160" s="146" t="s">
        <v>1</v>
      </c>
      <c r="F160" s="147" t="s">
        <v>1126</v>
      </c>
      <c r="H160" s="148">
        <v>10</v>
      </c>
      <c r="I160" s="149"/>
      <c r="L160" s="144"/>
      <c r="M160" s="150"/>
      <c r="T160" s="151"/>
      <c r="AT160" s="146" t="s">
        <v>174</v>
      </c>
      <c r="AU160" s="146" t="s">
        <v>114</v>
      </c>
      <c r="AV160" s="12" t="s">
        <v>114</v>
      </c>
      <c r="AW160" s="12" t="s">
        <v>35</v>
      </c>
      <c r="AX160" s="12" t="s">
        <v>89</v>
      </c>
      <c r="AY160" s="146" t="s">
        <v>164</v>
      </c>
    </row>
    <row r="161" spans="2:65" s="1" customFormat="1" ht="21.75" customHeight="1">
      <c r="B161" s="30"/>
      <c r="C161" s="130" t="s">
        <v>250</v>
      </c>
      <c r="D161" s="131" t="s">
        <v>167</v>
      </c>
      <c r="E161" s="132" t="s">
        <v>1127</v>
      </c>
      <c r="F161" s="133" t="s">
        <v>1128</v>
      </c>
      <c r="G161" s="134" t="s">
        <v>347</v>
      </c>
      <c r="H161" s="135">
        <v>4</v>
      </c>
      <c r="I161" s="136"/>
      <c r="J161" s="137">
        <f>ROUND(I161*H161,2)</f>
        <v>0</v>
      </c>
      <c r="K161" s="133" t="s">
        <v>325</v>
      </c>
      <c r="L161" s="30"/>
      <c r="M161" s="138" t="s">
        <v>1</v>
      </c>
      <c r="N161" s="139" t="s">
        <v>47</v>
      </c>
      <c r="P161" s="140">
        <f>O161*H161</f>
        <v>0</v>
      </c>
      <c r="Q161" s="140">
        <v>8.7000000000000001E-4</v>
      </c>
      <c r="R161" s="140">
        <f>Q161*H161</f>
        <v>3.48E-3</v>
      </c>
      <c r="S161" s="140">
        <v>0</v>
      </c>
      <c r="T161" s="141">
        <f>S161*H161</f>
        <v>0</v>
      </c>
      <c r="AR161" s="142" t="s">
        <v>245</v>
      </c>
      <c r="AT161" s="142" t="s">
        <v>167</v>
      </c>
      <c r="AU161" s="142" t="s">
        <v>114</v>
      </c>
      <c r="AY161" s="15" t="s">
        <v>164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114</v>
      </c>
      <c r="BK161" s="143">
        <f>ROUND(I161*H161,2)</f>
        <v>0</v>
      </c>
      <c r="BL161" s="15" t="s">
        <v>245</v>
      </c>
      <c r="BM161" s="142" t="s">
        <v>1129</v>
      </c>
    </row>
    <row r="162" spans="2:65" s="12" customFormat="1" ht="11.25">
      <c r="B162" s="144"/>
      <c r="D162" s="145" t="s">
        <v>174</v>
      </c>
      <c r="E162" s="146" t="s">
        <v>1</v>
      </c>
      <c r="F162" s="147" t="s">
        <v>1130</v>
      </c>
      <c r="H162" s="148">
        <v>4</v>
      </c>
      <c r="I162" s="149"/>
      <c r="L162" s="144"/>
      <c r="M162" s="150"/>
      <c r="T162" s="151"/>
      <c r="AT162" s="146" t="s">
        <v>174</v>
      </c>
      <c r="AU162" s="146" t="s">
        <v>114</v>
      </c>
      <c r="AV162" s="12" t="s">
        <v>114</v>
      </c>
      <c r="AW162" s="12" t="s">
        <v>35</v>
      </c>
      <c r="AX162" s="12" t="s">
        <v>89</v>
      </c>
      <c r="AY162" s="146" t="s">
        <v>164</v>
      </c>
    </row>
    <row r="163" spans="2:65" s="1" customFormat="1" ht="24.2" customHeight="1">
      <c r="B163" s="30"/>
      <c r="C163" s="162" t="s">
        <v>108</v>
      </c>
      <c r="D163" s="163" t="s">
        <v>536</v>
      </c>
      <c r="E163" s="164" t="s">
        <v>1131</v>
      </c>
      <c r="F163" s="165" t="s">
        <v>1132</v>
      </c>
      <c r="G163" s="166" t="s">
        <v>170</v>
      </c>
      <c r="H163" s="167">
        <v>7.47</v>
      </c>
      <c r="I163" s="168"/>
      <c r="J163" s="169">
        <f>ROUND(I163*H163,2)</f>
        <v>0</v>
      </c>
      <c r="K163" s="165" t="s">
        <v>325</v>
      </c>
      <c r="L163" s="170"/>
      <c r="M163" s="171" t="s">
        <v>1</v>
      </c>
      <c r="N163" s="172" t="s">
        <v>47</v>
      </c>
      <c r="P163" s="140">
        <f>O163*H163</f>
        <v>0</v>
      </c>
      <c r="Q163" s="140">
        <v>2.5440000000000001E-2</v>
      </c>
      <c r="R163" s="140">
        <f>Q163*H163</f>
        <v>0.19003680000000001</v>
      </c>
      <c r="S163" s="140">
        <v>0</v>
      </c>
      <c r="T163" s="141">
        <f>S163*H163</f>
        <v>0</v>
      </c>
      <c r="AR163" s="142" t="s">
        <v>331</v>
      </c>
      <c r="AT163" s="142" t="s">
        <v>536</v>
      </c>
      <c r="AU163" s="142" t="s">
        <v>114</v>
      </c>
      <c r="AY163" s="15" t="s">
        <v>164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114</v>
      </c>
      <c r="BK163" s="143">
        <f>ROUND(I163*H163,2)</f>
        <v>0</v>
      </c>
      <c r="BL163" s="15" t="s">
        <v>245</v>
      </c>
      <c r="BM163" s="142" t="s">
        <v>1133</v>
      </c>
    </row>
    <row r="164" spans="2:65" s="12" customFormat="1" ht="11.25">
      <c r="B164" s="144"/>
      <c r="D164" s="145" t="s">
        <v>174</v>
      </c>
      <c r="E164" s="146" t="s">
        <v>1</v>
      </c>
      <c r="F164" s="147" t="s">
        <v>1134</v>
      </c>
      <c r="H164" s="148">
        <v>7.47</v>
      </c>
      <c r="I164" s="149"/>
      <c r="L164" s="144"/>
      <c r="M164" s="150"/>
      <c r="T164" s="151"/>
      <c r="AT164" s="146" t="s">
        <v>174</v>
      </c>
      <c r="AU164" s="146" t="s">
        <v>114</v>
      </c>
      <c r="AV164" s="12" t="s">
        <v>114</v>
      </c>
      <c r="AW164" s="12" t="s">
        <v>35</v>
      </c>
      <c r="AX164" s="12" t="s">
        <v>89</v>
      </c>
      <c r="AY164" s="146" t="s">
        <v>164</v>
      </c>
    </row>
    <row r="165" spans="2:65" s="1" customFormat="1" ht="21.75" customHeight="1">
      <c r="B165" s="30"/>
      <c r="C165" s="130" t="s">
        <v>111</v>
      </c>
      <c r="D165" s="131" t="s">
        <v>167</v>
      </c>
      <c r="E165" s="132" t="s">
        <v>1135</v>
      </c>
      <c r="F165" s="133" t="s">
        <v>1136</v>
      </c>
      <c r="G165" s="134" t="s">
        <v>347</v>
      </c>
      <c r="H165" s="135">
        <v>1</v>
      </c>
      <c r="I165" s="136"/>
      <c r="J165" s="137">
        <f>ROUND(I165*H165,2)</f>
        <v>0</v>
      </c>
      <c r="K165" s="133" t="s">
        <v>325</v>
      </c>
      <c r="L165" s="30"/>
      <c r="M165" s="138" t="s">
        <v>1</v>
      </c>
      <c r="N165" s="139" t="s">
        <v>47</v>
      </c>
      <c r="P165" s="140">
        <f>O165*H165</f>
        <v>0</v>
      </c>
      <c r="Q165" s="140">
        <v>8.5999999999999998E-4</v>
      </c>
      <c r="R165" s="140">
        <f>Q165*H165</f>
        <v>8.5999999999999998E-4</v>
      </c>
      <c r="S165" s="140">
        <v>0</v>
      </c>
      <c r="T165" s="141">
        <f>S165*H165</f>
        <v>0</v>
      </c>
      <c r="AR165" s="142" t="s">
        <v>245</v>
      </c>
      <c r="AT165" s="142" t="s">
        <v>167</v>
      </c>
      <c r="AU165" s="142" t="s">
        <v>114</v>
      </c>
      <c r="AY165" s="15" t="s">
        <v>164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114</v>
      </c>
      <c r="BK165" s="143">
        <f>ROUND(I165*H165,2)</f>
        <v>0</v>
      </c>
      <c r="BL165" s="15" t="s">
        <v>245</v>
      </c>
      <c r="BM165" s="142" t="s">
        <v>1137</v>
      </c>
    </row>
    <row r="166" spans="2:65" s="12" customFormat="1" ht="11.25">
      <c r="B166" s="144"/>
      <c r="D166" s="145" t="s">
        <v>174</v>
      </c>
      <c r="E166" s="146" t="s">
        <v>1</v>
      </c>
      <c r="F166" s="147" t="s">
        <v>1138</v>
      </c>
      <c r="H166" s="148">
        <v>1</v>
      </c>
      <c r="I166" s="149"/>
      <c r="L166" s="144"/>
      <c r="M166" s="150"/>
      <c r="T166" s="151"/>
      <c r="AT166" s="146" t="s">
        <v>174</v>
      </c>
      <c r="AU166" s="146" t="s">
        <v>114</v>
      </c>
      <c r="AV166" s="12" t="s">
        <v>114</v>
      </c>
      <c r="AW166" s="12" t="s">
        <v>35</v>
      </c>
      <c r="AX166" s="12" t="s">
        <v>89</v>
      </c>
      <c r="AY166" s="146" t="s">
        <v>164</v>
      </c>
    </row>
    <row r="167" spans="2:65" s="1" customFormat="1" ht="24.2" customHeight="1">
      <c r="B167" s="30"/>
      <c r="C167" s="162" t="s">
        <v>268</v>
      </c>
      <c r="D167" s="163" t="s">
        <v>536</v>
      </c>
      <c r="E167" s="164" t="s">
        <v>1139</v>
      </c>
      <c r="F167" s="165" t="s">
        <v>1140</v>
      </c>
      <c r="G167" s="166" t="s">
        <v>170</v>
      </c>
      <c r="H167" s="167">
        <v>3.0840000000000001</v>
      </c>
      <c r="I167" s="168"/>
      <c r="J167" s="169">
        <f>ROUND(I167*H167,2)</f>
        <v>0</v>
      </c>
      <c r="K167" s="165" t="s">
        <v>325</v>
      </c>
      <c r="L167" s="170"/>
      <c r="M167" s="171" t="s">
        <v>1</v>
      </c>
      <c r="N167" s="172" t="s">
        <v>47</v>
      </c>
      <c r="P167" s="140">
        <f>O167*H167</f>
        <v>0</v>
      </c>
      <c r="Q167" s="140">
        <v>4.0210000000000003E-2</v>
      </c>
      <c r="R167" s="140">
        <f>Q167*H167</f>
        <v>0.12400764000000002</v>
      </c>
      <c r="S167" s="140">
        <v>0</v>
      </c>
      <c r="T167" s="141">
        <f>S167*H167</f>
        <v>0</v>
      </c>
      <c r="AR167" s="142" t="s">
        <v>331</v>
      </c>
      <c r="AT167" s="142" t="s">
        <v>536</v>
      </c>
      <c r="AU167" s="142" t="s">
        <v>114</v>
      </c>
      <c r="AY167" s="15" t="s">
        <v>164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114</v>
      </c>
      <c r="BK167" s="143">
        <f>ROUND(I167*H167,2)</f>
        <v>0</v>
      </c>
      <c r="BL167" s="15" t="s">
        <v>245</v>
      </c>
      <c r="BM167" s="142" t="s">
        <v>1141</v>
      </c>
    </row>
    <row r="168" spans="2:65" s="12" customFormat="1" ht="11.25">
      <c r="B168" s="144"/>
      <c r="D168" s="145" t="s">
        <v>174</v>
      </c>
      <c r="E168" s="146" t="s">
        <v>1</v>
      </c>
      <c r="F168" s="147" t="s">
        <v>1142</v>
      </c>
      <c r="H168" s="148">
        <v>3.0840000000000001</v>
      </c>
      <c r="I168" s="149"/>
      <c r="L168" s="144"/>
      <c r="M168" s="150"/>
      <c r="T168" s="151"/>
      <c r="AT168" s="146" t="s">
        <v>174</v>
      </c>
      <c r="AU168" s="146" t="s">
        <v>114</v>
      </c>
      <c r="AV168" s="12" t="s">
        <v>114</v>
      </c>
      <c r="AW168" s="12" t="s">
        <v>35</v>
      </c>
      <c r="AX168" s="12" t="s">
        <v>89</v>
      </c>
      <c r="AY168" s="146" t="s">
        <v>164</v>
      </c>
    </row>
    <row r="169" spans="2:65" s="1" customFormat="1" ht="16.5" customHeight="1">
      <c r="B169" s="30"/>
      <c r="C169" s="130" t="s">
        <v>7</v>
      </c>
      <c r="D169" s="131" t="s">
        <v>167</v>
      </c>
      <c r="E169" s="132" t="s">
        <v>1143</v>
      </c>
      <c r="F169" s="133" t="s">
        <v>1144</v>
      </c>
      <c r="G169" s="134" t="s">
        <v>276</v>
      </c>
      <c r="H169" s="135">
        <v>12.57</v>
      </c>
      <c r="I169" s="136"/>
      <c r="J169" s="137">
        <f>ROUND(I169*H169,2)</f>
        <v>0</v>
      </c>
      <c r="K169" s="133" t="s">
        <v>171</v>
      </c>
      <c r="L169" s="30"/>
      <c r="M169" s="138" t="s">
        <v>1</v>
      </c>
      <c r="N169" s="139" t="s">
        <v>47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245</v>
      </c>
      <c r="AT169" s="142" t="s">
        <v>167</v>
      </c>
      <c r="AU169" s="142" t="s">
        <v>114</v>
      </c>
      <c r="AY169" s="15" t="s">
        <v>164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114</v>
      </c>
      <c r="BK169" s="143">
        <f>ROUND(I169*H169,2)</f>
        <v>0</v>
      </c>
      <c r="BL169" s="15" t="s">
        <v>245</v>
      </c>
      <c r="BM169" s="142" t="s">
        <v>1145</v>
      </c>
    </row>
    <row r="170" spans="2:65" s="12" customFormat="1" ht="11.25">
      <c r="B170" s="144"/>
      <c r="D170" s="145" t="s">
        <v>174</v>
      </c>
      <c r="E170" s="146" t="s">
        <v>1</v>
      </c>
      <c r="F170" s="147" t="s">
        <v>1088</v>
      </c>
      <c r="H170" s="148">
        <v>12.57</v>
      </c>
      <c r="I170" s="149"/>
      <c r="L170" s="144"/>
      <c r="M170" s="150"/>
      <c r="T170" s="151"/>
      <c r="AT170" s="146" t="s">
        <v>174</v>
      </c>
      <c r="AU170" s="146" t="s">
        <v>114</v>
      </c>
      <c r="AV170" s="12" t="s">
        <v>114</v>
      </c>
      <c r="AW170" s="12" t="s">
        <v>35</v>
      </c>
      <c r="AX170" s="12" t="s">
        <v>89</v>
      </c>
      <c r="AY170" s="146" t="s">
        <v>164</v>
      </c>
    </row>
    <row r="171" spans="2:65" s="1" customFormat="1" ht="16.5" customHeight="1">
      <c r="B171" s="30"/>
      <c r="C171" s="162" t="s">
        <v>278</v>
      </c>
      <c r="D171" s="163" t="s">
        <v>536</v>
      </c>
      <c r="E171" s="164" t="s">
        <v>1146</v>
      </c>
      <c r="F171" s="165" t="s">
        <v>1147</v>
      </c>
      <c r="G171" s="166" t="s">
        <v>276</v>
      </c>
      <c r="H171" s="167">
        <v>25.14</v>
      </c>
      <c r="I171" s="168"/>
      <c r="J171" s="169">
        <f>ROUND(I171*H171,2)</f>
        <v>0</v>
      </c>
      <c r="K171" s="165" t="s">
        <v>171</v>
      </c>
      <c r="L171" s="170"/>
      <c r="M171" s="171" t="s">
        <v>1</v>
      </c>
      <c r="N171" s="172" t="s">
        <v>47</v>
      </c>
      <c r="P171" s="140">
        <f>O171*H171</f>
        <v>0</v>
      </c>
      <c r="Q171" s="140">
        <v>2.0999999999999999E-3</v>
      </c>
      <c r="R171" s="140">
        <f>Q171*H171</f>
        <v>5.2794000000000001E-2</v>
      </c>
      <c r="S171" s="140">
        <v>0</v>
      </c>
      <c r="T171" s="141">
        <f>S171*H171</f>
        <v>0</v>
      </c>
      <c r="AR171" s="142" t="s">
        <v>331</v>
      </c>
      <c r="AT171" s="142" t="s">
        <v>536</v>
      </c>
      <c r="AU171" s="142" t="s">
        <v>114</v>
      </c>
      <c r="AY171" s="15" t="s">
        <v>164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114</v>
      </c>
      <c r="BK171" s="143">
        <f>ROUND(I171*H171,2)</f>
        <v>0</v>
      </c>
      <c r="BL171" s="15" t="s">
        <v>245</v>
      </c>
      <c r="BM171" s="142" t="s">
        <v>1148</v>
      </c>
    </row>
    <row r="172" spans="2:65" s="12" customFormat="1" ht="11.25">
      <c r="B172" s="144"/>
      <c r="D172" s="145" t="s">
        <v>174</v>
      </c>
      <c r="E172" s="146" t="s">
        <v>1</v>
      </c>
      <c r="F172" s="147" t="s">
        <v>1149</v>
      </c>
      <c r="H172" s="148">
        <v>25.14</v>
      </c>
      <c r="I172" s="149"/>
      <c r="L172" s="144"/>
      <c r="M172" s="150"/>
      <c r="T172" s="151"/>
      <c r="AT172" s="146" t="s">
        <v>174</v>
      </c>
      <c r="AU172" s="146" t="s">
        <v>114</v>
      </c>
      <c r="AV172" s="12" t="s">
        <v>114</v>
      </c>
      <c r="AW172" s="12" t="s">
        <v>35</v>
      </c>
      <c r="AX172" s="12" t="s">
        <v>89</v>
      </c>
      <c r="AY172" s="146" t="s">
        <v>164</v>
      </c>
    </row>
    <row r="173" spans="2:65" s="1" customFormat="1" ht="16.5" customHeight="1">
      <c r="B173" s="30"/>
      <c r="C173" s="130" t="s">
        <v>283</v>
      </c>
      <c r="D173" s="131" t="s">
        <v>167</v>
      </c>
      <c r="E173" s="132" t="s">
        <v>1150</v>
      </c>
      <c r="F173" s="133" t="s">
        <v>1151</v>
      </c>
      <c r="G173" s="134" t="s">
        <v>271</v>
      </c>
      <c r="H173" s="135">
        <v>1.4</v>
      </c>
      <c r="I173" s="136"/>
      <c r="J173" s="137">
        <f>ROUND(I173*H173,2)</f>
        <v>0</v>
      </c>
      <c r="K173" s="133" t="s">
        <v>171</v>
      </c>
      <c r="L173" s="30"/>
      <c r="M173" s="138" t="s">
        <v>1</v>
      </c>
      <c r="N173" s="139" t="s">
        <v>47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245</v>
      </c>
      <c r="AT173" s="142" t="s">
        <v>167</v>
      </c>
      <c r="AU173" s="142" t="s">
        <v>114</v>
      </c>
      <c r="AY173" s="15" t="s">
        <v>164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114</v>
      </c>
      <c r="BK173" s="143">
        <f>ROUND(I173*H173,2)</f>
        <v>0</v>
      </c>
      <c r="BL173" s="15" t="s">
        <v>245</v>
      </c>
      <c r="BM173" s="142" t="s">
        <v>1152</v>
      </c>
    </row>
    <row r="174" spans="2:65" s="12" customFormat="1" ht="11.25">
      <c r="B174" s="144"/>
      <c r="D174" s="145" t="s">
        <v>174</v>
      </c>
      <c r="E174" s="146" t="s">
        <v>1</v>
      </c>
      <c r="F174" s="147" t="s">
        <v>902</v>
      </c>
      <c r="H174" s="148">
        <v>1.4</v>
      </c>
      <c r="I174" s="149"/>
      <c r="L174" s="144"/>
      <c r="M174" s="159"/>
      <c r="N174" s="160"/>
      <c r="O174" s="160"/>
      <c r="P174" s="160"/>
      <c r="Q174" s="160"/>
      <c r="R174" s="160"/>
      <c r="S174" s="160"/>
      <c r="T174" s="161"/>
      <c r="AT174" s="146" t="s">
        <v>174</v>
      </c>
      <c r="AU174" s="146" t="s">
        <v>114</v>
      </c>
      <c r="AV174" s="12" t="s">
        <v>114</v>
      </c>
      <c r="AW174" s="12" t="s">
        <v>35</v>
      </c>
      <c r="AX174" s="12" t="s">
        <v>89</v>
      </c>
      <c r="AY174" s="146" t="s">
        <v>164</v>
      </c>
    </row>
    <row r="175" spans="2:65" s="1" customFormat="1" ht="6.95" customHeight="1">
      <c r="B175" s="42"/>
      <c r="C175" s="43"/>
      <c r="D175" s="43"/>
      <c r="E175" s="43"/>
      <c r="F175" s="43"/>
      <c r="G175" s="43"/>
      <c r="H175" s="43"/>
      <c r="I175" s="43"/>
      <c r="J175" s="43"/>
      <c r="K175" s="43"/>
      <c r="L175" s="30"/>
    </row>
  </sheetData>
  <sheetProtection algorithmName="SHA-512" hashValue="hHBBj5jTsaUirg8dX0xmO8lgneRo/Hm2YOdYI7TDVMBAPw+TO4CR/uKdHMP8BoXkzpKSof74BbiN/pvUKjfvfg==" saltValue="7Pq7ZF5jVdmJ6oBffa+najz3uo9VI6oYxTlGHAOjhrLbwLpGK6l0w/LBb7ZtLuD3SkaOce8lKQJcGKsQCpxVvw==" spinCount="100000" sheet="1" objects="1" scenarios="1" formatColumns="0" formatRows="0" autoFilter="0"/>
  <autoFilter ref="C121:K174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1" manualBreakCount="1">
    <brk id="144" min="2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3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102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1153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ROUND(J118,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ROUND((SUM(BE118:BE132)),  2)</f>
        <v>0</v>
      </c>
      <c r="I33" s="90">
        <v>0.21</v>
      </c>
      <c r="J33" s="89">
        <f>ROUND(((SUM(BE118:BE132))*I33),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ROUND((SUM(BF118:BF132)),  2)</f>
        <v>0</v>
      </c>
      <c r="I34" s="90">
        <v>0.12</v>
      </c>
      <c r="J34" s="89">
        <f>ROUND(((SUM(BF118:BF132))*I34),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ROUND((SUM(BG118:BG132)),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ROUND((SUM(BH118:BH132)),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ROUND((SUM(BI118:BI132)),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08 - NÁBYTEK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J118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132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142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149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17" t="str">
        <f>E7</f>
        <v>CERMNA-462</v>
      </c>
      <c r="F108" s="218"/>
      <c r="G108" s="218"/>
      <c r="H108" s="218"/>
      <c r="L108" s="30"/>
    </row>
    <row r="109" spans="2:12" s="1" customFormat="1" ht="12" customHeight="1">
      <c r="B109" s="30"/>
      <c r="C109" s="25" t="s">
        <v>122</v>
      </c>
      <c r="L109" s="30"/>
    </row>
    <row r="110" spans="2:12" s="1" customFormat="1" ht="16.5" customHeight="1">
      <c r="B110" s="30"/>
      <c r="E110" s="183" t="str">
        <f>E9</f>
        <v>08 - NÁBYTEK</v>
      </c>
      <c r="F110" s="219"/>
      <c r="G110" s="219"/>
      <c r="H110" s="219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21</v>
      </c>
      <c r="F112" s="23" t="str">
        <f>F12</f>
        <v>Dolní Čermná</v>
      </c>
      <c r="I112" s="25" t="s">
        <v>23</v>
      </c>
      <c r="J112" s="50" t="str">
        <f>IF(J12="","",J12)</f>
        <v>27. 3. 2025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25</v>
      </c>
      <c r="F114" s="23" t="str">
        <f>E15</f>
        <v>Dětský domov Dolní Čermná</v>
      </c>
      <c r="I114" s="25" t="s">
        <v>32</v>
      </c>
      <c r="J114" s="28" t="str">
        <f>E21</f>
        <v>vs-studio s.r.o.</v>
      </c>
      <c r="L114" s="30"/>
    </row>
    <row r="115" spans="2:65" s="1" customFormat="1" ht="15.2" customHeight="1">
      <c r="B115" s="30"/>
      <c r="C115" s="25" t="s">
        <v>30</v>
      </c>
      <c r="F115" s="23" t="str">
        <f>IF(E18="","",E18)</f>
        <v>Vyplň údaj</v>
      </c>
      <c r="I115" s="25" t="s">
        <v>36</v>
      </c>
      <c r="J115" s="28" t="str">
        <f>E24</f>
        <v>Jaroslav Klíma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150</v>
      </c>
      <c r="D117" s="112" t="s">
        <v>66</v>
      </c>
      <c r="E117" s="112" t="s">
        <v>62</v>
      </c>
      <c r="F117" s="112" t="s">
        <v>63</v>
      </c>
      <c r="G117" s="112" t="s">
        <v>151</v>
      </c>
      <c r="H117" s="112" t="s">
        <v>152</v>
      </c>
      <c r="I117" s="112" t="s">
        <v>153</v>
      </c>
      <c r="J117" s="112" t="s">
        <v>126</v>
      </c>
      <c r="K117" s="113" t="s">
        <v>154</v>
      </c>
      <c r="L117" s="110"/>
      <c r="M117" s="57" t="s">
        <v>1</v>
      </c>
      <c r="N117" s="58" t="s">
        <v>45</v>
      </c>
      <c r="O117" s="58" t="s">
        <v>155</v>
      </c>
      <c r="P117" s="58" t="s">
        <v>156</v>
      </c>
      <c r="Q117" s="58" t="s">
        <v>157</v>
      </c>
      <c r="R117" s="58" t="s">
        <v>158</v>
      </c>
      <c r="S117" s="58" t="s">
        <v>159</v>
      </c>
      <c r="T117" s="59" t="s">
        <v>160</v>
      </c>
    </row>
    <row r="118" spans="2:65" s="1" customFormat="1" ht="22.9" customHeight="1">
      <c r="B118" s="30"/>
      <c r="C118" s="62" t="s">
        <v>161</v>
      </c>
      <c r="J118" s="114">
        <f>BK118</f>
        <v>0</v>
      </c>
      <c r="L118" s="30"/>
      <c r="M118" s="60"/>
      <c r="N118" s="51"/>
      <c r="O118" s="51"/>
      <c r="P118" s="115">
        <f>P119</f>
        <v>0</v>
      </c>
      <c r="Q118" s="51"/>
      <c r="R118" s="115">
        <f>R119</f>
        <v>0</v>
      </c>
      <c r="S118" s="51"/>
      <c r="T118" s="116">
        <f>T119</f>
        <v>0</v>
      </c>
      <c r="AT118" s="15" t="s">
        <v>80</v>
      </c>
      <c r="AU118" s="15" t="s">
        <v>128</v>
      </c>
      <c r="BK118" s="117">
        <f>BK119</f>
        <v>0</v>
      </c>
    </row>
    <row r="119" spans="2:65" s="11" customFormat="1" ht="25.9" customHeight="1">
      <c r="B119" s="118"/>
      <c r="D119" s="119" t="s">
        <v>80</v>
      </c>
      <c r="E119" s="120" t="s">
        <v>296</v>
      </c>
      <c r="F119" s="120" t="s">
        <v>297</v>
      </c>
      <c r="I119" s="121"/>
      <c r="J119" s="122">
        <f>BK119</f>
        <v>0</v>
      </c>
      <c r="L119" s="118"/>
      <c r="M119" s="123"/>
      <c r="P119" s="124">
        <f>P120</f>
        <v>0</v>
      </c>
      <c r="R119" s="124">
        <f>R120</f>
        <v>0</v>
      </c>
      <c r="T119" s="125">
        <f>T120</f>
        <v>0</v>
      </c>
      <c r="AR119" s="119" t="s">
        <v>114</v>
      </c>
      <c r="AT119" s="126" t="s">
        <v>80</v>
      </c>
      <c r="AU119" s="126" t="s">
        <v>81</v>
      </c>
      <c r="AY119" s="119" t="s">
        <v>164</v>
      </c>
      <c r="BK119" s="127">
        <f>BK120</f>
        <v>0</v>
      </c>
    </row>
    <row r="120" spans="2:65" s="11" customFormat="1" ht="22.9" customHeight="1">
      <c r="B120" s="118"/>
      <c r="D120" s="119" t="s">
        <v>80</v>
      </c>
      <c r="E120" s="128" t="s">
        <v>452</v>
      </c>
      <c r="F120" s="128" t="s">
        <v>453</v>
      </c>
      <c r="I120" s="121"/>
      <c r="J120" s="129">
        <f>BK120</f>
        <v>0</v>
      </c>
      <c r="L120" s="118"/>
      <c r="M120" s="123"/>
      <c r="P120" s="124">
        <f>SUM(P121:P132)</f>
        <v>0</v>
      </c>
      <c r="R120" s="124">
        <f>SUM(R121:R132)</f>
        <v>0</v>
      </c>
      <c r="T120" s="125">
        <f>SUM(T121:T132)</f>
        <v>0</v>
      </c>
      <c r="AR120" s="119" t="s">
        <v>114</v>
      </c>
      <c r="AT120" s="126" t="s">
        <v>80</v>
      </c>
      <c r="AU120" s="126" t="s">
        <v>89</v>
      </c>
      <c r="AY120" s="119" t="s">
        <v>164</v>
      </c>
      <c r="BK120" s="127">
        <f>SUM(BK121:BK132)</f>
        <v>0</v>
      </c>
    </row>
    <row r="121" spans="2:65" s="1" customFormat="1" ht="24.2" customHeight="1">
      <c r="B121" s="30"/>
      <c r="C121" s="130" t="s">
        <v>89</v>
      </c>
      <c r="D121" s="131" t="s">
        <v>167</v>
      </c>
      <c r="E121" s="132" t="s">
        <v>1154</v>
      </c>
      <c r="F121" s="133" t="s">
        <v>1155</v>
      </c>
      <c r="G121" s="134" t="s">
        <v>521</v>
      </c>
      <c r="H121" s="135">
        <v>1</v>
      </c>
      <c r="I121" s="136"/>
      <c r="J121" s="137">
        <f>ROUND(I121*H121,2)</f>
        <v>0</v>
      </c>
      <c r="K121" s="133" t="s">
        <v>325</v>
      </c>
      <c r="L121" s="30"/>
      <c r="M121" s="138" t="s">
        <v>1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245</v>
      </c>
      <c r="AT121" s="142" t="s">
        <v>167</v>
      </c>
      <c r="AU121" s="142" t="s">
        <v>114</v>
      </c>
      <c r="AY121" s="15" t="s">
        <v>164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5" t="s">
        <v>114</v>
      </c>
      <c r="BK121" s="143">
        <f>ROUND(I121*H121,2)</f>
        <v>0</v>
      </c>
      <c r="BL121" s="15" t="s">
        <v>245</v>
      </c>
      <c r="BM121" s="142" t="s">
        <v>1156</v>
      </c>
    </row>
    <row r="122" spans="2:65" s="12" customFormat="1" ht="11.25">
      <c r="B122" s="144"/>
      <c r="D122" s="145" t="s">
        <v>174</v>
      </c>
      <c r="E122" s="146" t="s">
        <v>1</v>
      </c>
      <c r="F122" s="147" t="s">
        <v>89</v>
      </c>
      <c r="H122" s="148">
        <v>1</v>
      </c>
      <c r="I122" s="149"/>
      <c r="L122" s="144"/>
      <c r="M122" s="150"/>
      <c r="T122" s="151"/>
      <c r="AT122" s="146" t="s">
        <v>174</v>
      </c>
      <c r="AU122" s="146" t="s">
        <v>114</v>
      </c>
      <c r="AV122" s="12" t="s">
        <v>114</v>
      </c>
      <c r="AW122" s="12" t="s">
        <v>35</v>
      </c>
      <c r="AX122" s="12" t="s">
        <v>89</v>
      </c>
      <c r="AY122" s="146" t="s">
        <v>164</v>
      </c>
    </row>
    <row r="123" spans="2:65" s="1" customFormat="1" ht="16.5" customHeight="1">
      <c r="B123" s="30"/>
      <c r="C123" s="130" t="s">
        <v>114</v>
      </c>
      <c r="D123" s="131" t="s">
        <v>167</v>
      </c>
      <c r="E123" s="132" t="s">
        <v>1157</v>
      </c>
      <c r="F123" s="133" t="s">
        <v>1158</v>
      </c>
      <c r="G123" s="134" t="s">
        <v>521</v>
      </c>
      <c r="H123" s="135">
        <v>1</v>
      </c>
      <c r="I123" s="136"/>
      <c r="J123" s="137">
        <f>ROUND(I123*H123,2)</f>
        <v>0</v>
      </c>
      <c r="K123" s="133" t="s">
        <v>325</v>
      </c>
      <c r="L123" s="30"/>
      <c r="M123" s="138" t="s">
        <v>1</v>
      </c>
      <c r="N123" s="139" t="s">
        <v>47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245</v>
      </c>
      <c r="AT123" s="142" t="s">
        <v>167</v>
      </c>
      <c r="AU123" s="142" t="s">
        <v>114</v>
      </c>
      <c r="AY123" s="15" t="s">
        <v>164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114</v>
      </c>
      <c r="BK123" s="143">
        <f>ROUND(I123*H123,2)</f>
        <v>0</v>
      </c>
      <c r="BL123" s="15" t="s">
        <v>245</v>
      </c>
      <c r="BM123" s="142" t="s">
        <v>1159</v>
      </c>
    </row>
    <row r="124" spans="2:65" s="12" customFormat="1" ht="11.25">
      <c r="B124" s="144"/>
      <c r="D124" s="145" t="s">
        <v>174</v>
      </c>
      <c r="E124" s="146" t="s">
        <v>1</v>
      </c>
      <c r="F124" s="147" t="s">
        <v>89</v>
      </c>
      <c r="H124" s="148">
        <v>1</v>
      </c>
      <c r="I124" s="149"/>
      <c r="L124" s="144"/>
      <c r="M124" s="150"/>
      <c r="T124" s="151"/>
      <c r="AT124" s="146" t="s">
        <v>174</v>
      </c>
      <c r="AU124" s="146" t="s">
        <v>114</v>
      </c>
      <c r="AV124" s="12" t="s">
        <v>114</v>
      </c>
      <c r="AW124" s="12" t="s">
        <v>35</v>
      </c>
      <c r="AX124" s="12" t="s">
        <v>89</v>
      </c>
      <c r="AY124" s="146" t="s">
        <v>164</v>
      </c>
    </row>
    <row r="125" spans="2:65" s="1" customFormat="1" ht="16.5" customHeight="1">
      <c r="B125" s="30"/>
      <c r="C125" s="130" t="s">
        <v>180</v>
      </c>
      <c r="D125" s="131" t="s">
        <v>167</v>
      </c>
      <c r="E125" s="132" t="s">
        <v>1160</v>
      </c>
      <c r="F125" s="133" t="s">
        <v>1161</v>
      </c>
      <c r="G125" s="134" t="s">
        <v>521</v>
      </c>
      <c r="H125" s="135">
        <v>1</v>
      </c>
      <c r="I125" s="136"/>
      <c r="J125" s="137">
        <f>ROUND(I125*H125,2)</f>
        <v>0</v>
      </c>
      <c r="K125" s="133" t="s">
        <v>325</v>
      </c>
      <c r="L125" s="30"/>
      <c r="M125" s="138" t="s">
        <v>1</v>
      </c>
      <c r="N125" s="139" t="s">
        <v>47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245</v>
      </c>
      <c r="AT125" s="142" t="s">
        <v>167</v>
      </c>
      <c r="AU125" s="142" t="s">
        <v>114</v>
      </c>
      <c r="AY125" s="15" t="s">
        <v>164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114</v>
      </c>
      <c r="BK125" s="143">
        <f>ROUND(I125*H125,2)</f>
        <v>0</v>
      </c>
      <c r="BL125" s="15" t="s">
        <v>245</v>
      </c>
      <c r="BM125" s="142" t="s">
        <v>1162</v>
      </c>
    </row>
    <row r="126" spans="2:65" s="12" customFormat="1" ht="11.25">
      <c r="B126" s="144"/>
      <c r="D126" s="145" t="s">
        <v>174</v>
      </c>
      <c r="E126" s="146" t="s">
        <v>1</v>
      </c>
      <c r="F126" s="147" t="s">
        <v>89</v>
      </c>
      <c r="H126" s="148">
        <v>1</v>
      </c>
      <c r="I126" s="149"/>
      <c r="L126" s="144"/>
      <c r="M126" s="150"/>
      <c r="T126" s="151"/>
      <c r="AT126" s="146" t="s">
        <v>174</v>
      </c>
      <c r="AU126" s="146" t="s">
        <v>114</v>
      </c>
      <c r="AV126" s="12" t="s">
        <v>114</v>
      </c>
      <c r="AW126" s="12" t="s">
        <v>35</v>
      </c>
      <c r="AX126" s="12" t="s">
        <v>89</v>
      </c>
      <c r="AY126" s="146" t="s">
        <v>164</v>
      </c>
    </row>
    <row r="127" spans="2:65" s="1" customFormat="1" ht="16.5" customHeight="1">
      <c r="B127" s="30"/>
      <c r="C127" s="130" t="s">
        <v>172</v>
      </c>
      <c r="D127" s="131" t="s">
        <v>167</v>
      </c>
      <c r="E127" s="132" t="s">
        <v>1163</v>
      </c>
      <c r="F127" s="133" t="s">
        <v>1164</v>
      </c>
      <c r="G127" s="134" t="s">
        <v>521</v>
      </c>
      <c r="H127" s="135">
        <v>1</v>
      </c>
      <c r="I127" s="136"/>
      <c r="J127" s="137">
        <f>ROUND(I127*H127,2)</f>
        <v>0</v>
      </c>
      <c r="K127" s="133" t="s">
        <v>325</v>
      </c>
      <c r="L127" s="30"/>
      <c r="M127" s="138" t="s">
        <v>1</v>
      </c>
      <c r="N127" s="139" t="s">
        <v>47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245</v>
      </c>
      <c r="AT127" s="142" t="s">
        <v>167</v>
      </c>
      <c r="AU127" s="142" t="s">
        <v>114</v>
      </c>
      <c r="AY127" s="15" t="s">
        <v>164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114</v>
      </c>
      <c r="BK127" s="143">
        <f>ROUND(I127*H127,2)</f>
        <v>0</v>
      </c>
      <c r="BL127" s="15" t="s">
        <v>245</v>
      </c>
      <c r="BM127" s="142" t="s">
        <v>1165</v>
      </c>
    </row>
    <row r="128" spans="2:65" s="12" customFormat="1" ht="11.25">
      <c r="B128" s="144"/>
      <c r="D128" s="145" t="s">
        <v>174</v>
      </c>
      <c r="E128" s="146" t="s">
        <v>1</v>
      </c>
      <c r="F128" s="147" t="s">
        <v>89</v>
      </c>
      <c r="H128" s="148">
        <v>1</v>
      </c>
      <c r="I128" s="149"/>
      <c r="L128" s="144"/>
      <c r="M128" s="150"/>
      <c r="T128" s="151"/>
      <c r="AT128" s="146" t="s">
        <v>174</v>
      </c>
      <c r="AU128" s="146" t="s">
        <v>114</v>
      </c>
      <c r="AV128" s="12" t="s">
        <v>114</v>
      </c>
      <c r="AW128" s="12" t="s">
        <v>35</v>
      </c>
      <c r="AX128" s="12" t="s">
        <v>89</v>
      </c>
      <c r="AY128" s="146" t="s">
        <v>164</v>
      </c>
    </row>
    <row r="129" spans="2:65" s="1" customFormat="1" ht="16.5" customHeight="1">
      <c r="B129" s="30"/>
      <c r="C129" s="130" t="s">
        <v>187</v>
      </c>
      <c r="D129" s="131" t="s">
        <v>167</v>
      </c>
      <c r="E129" s="132" t="s">
        <v>1166</v>
      </c>
      <c r="F129" s="133" t="s">
        <v>1167</v>
      </c>
      <c r="G129" s="134" t="s">
        <v>521</v>
      </c>
      <c r="H129" s="135">
        <v>1</v>
      </c>
      <c r="I129" s="136"/>
      <c r="J129" s="137">
        <f>ROUND(I129*H129,2)</f>
        <v>0</v>
      </c>
      <c r="K129" s="133" t="s">
        <v>325</v>
      </c>
      <c r="L129" s="30"/>
      <c r="M129" s="138" t="s">
        <v>1</v>
      </c>
      <c r="N129" s="139" t="s">
        <v>47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245</v>
      </c>
      <c r="AT129" s="142" t="s">
        <v>167</v>
      </c>
      <c r="AU129" s="142" t="s">
        <v>114</v>
      </c>
      <c r="AY129" s="15" t="s">
        <v>164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114</v>
      </c>
      <c r="BK129" s="143">
        <f>ROUND(I129*H129,2)</f>
        <v>0</v>
      </c>
      <c r="BL129" s="15" t="s">
        <v>245</v>
      </c>
      <c r="BM129" s="142" t="s">
        <v>1168</v>
      </c>
    </row>
    <row r="130" spans="2:65" s="12" customFormat="1" ht="11.25">
      <c r="B130" s="144"/>
      <c r="D130" s="145" t="s">
        <v>174</v>
      </c>
      <c r="E130" s="146" t="s">
        <v>1</v>
      </c>
      <c r="F130" s="147" t="s">
        <v>89</v>
      </c>
      <c r="H130" s="148">
        <v>1</v>
      </c>
      <c r="I130" s="149"/>
      <c r="L130" s="144"/>
      <c r="M130" s="150"/>
      <c r="T130" s="151"/>
      <c r="AT130" s="146" t="s">
        <v>174</v>
      </c>
      <c r="AU130" s="146" t="s">
        <v>114</v>
      </c>
      <c r="AV130" s="12" t="s">
        <v>114</v>
      </c>
      <c r="AW130" s="12" t="s">
        <v>35</v>
      </c>
      <c r="AX130" s="12" t="s">
        <v>89</v>
      </c>
      <c r="AY130" s="146" t="s">
        <v>164</v>
      </c>
    </row>
    <row r="131" spans="2:65" s="1" customFormat="1" ht="16.5" customHeight="1">
      <c r="B131" s="30"/>
      <c r="C131" s="130" t="s">
        <v>192</v>
      </c>
      <c r="D131" s="131" t="s">
        <v>167</v>
      </c>
      <c r="E131" s="132" t="s">
        <v>1169</v>
      </c>
      <c r="F131" s="133" t="s">
        <v>1170</v>
      </c>
      <c r="G131" s="134" t="s">
        <v>521</v>
      </c>
      <c r="H131" s="135">
        <v>1</v>
      </c>
      <c r="I131" s="136"/>
      <c r="J131" s="137">
        <f>ROUND(I131*H131,2)</f>
        <v>0</v>
      </c>
      <c r="K131" s="133" t="s">
        <v>325</v>
      </c>
      <c r="L131" s="30"/>
      <c r="M131" s="138" t="s">
        <v>1</v>
      </c>
      <c r="N131" s="139" t="s">
        <v>47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245</v>
      </c>
      <c r="AT131" s="142" t="s">
        <v>167</v>
      </c>
      <c r="AU131" s="142" t="s">
        <v>114</v>
      </c>
      <c r="AY131" s="15" t="s">
        <v>164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114</v>
      </c>
      <c r="BK131" s="143">
        <f>ROUND(I131*H131,2)</f>
        <v>0</v>
      </c>
      <c r="BL131" s="15" t="s">
        <v>245</v>
      </c>
      <c r="BM131" s="142" t="s">
        <v>1171</v>
      </c>
    </row>
    <row r="132" spans="2:65" s="12" customFormat="1" ht="11.25">
      <c r="B132" s="144"/>
      <c r="D132" s="145" t="s">
        <v>174</v>
      </c>
      <c r="E132" s="146" t="s">
        <v>1</v>
      </c>
      <c r="F132" s="147" t="s">
        <v>89</v>
      </c>
      <c r="H132" s="148">
        <v>1</v>
      </c>
      <c r="I132" s="149"/>
      <c r="L132" s="144"/>
      <c r="M132" s="159"/>
      <c r="N132" s="160"/>
      <c r="O132" s="160"/>
      <c r="P132" s="160"/>
      <c r="Q132" s="160"/>
      <c r="R132" s="160"/>
      <c r="S132" s="160"/>
      <c r="T132" s="161"/>
      <c r="AT132" s="146" t="s">
        <v>174</v>
      </c>
      <c r="AU132" s="146" t="s">
        <v>114</v>
      </c>
      <c r="AV132" s="12" t="s">
        <v>114</v>
      </c>
      <c r="AW132" s="12" t="s">
        <v>35</v>
      </c>
      <c r="AX132" s="12" t="s">
        <v>89</v>
      </c>
      <c r="AY132" s="146" t="s">
        <v>164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0"/>
    </row>
  </sheetData>
  <sheetProtection algorithmName="SHA-512" hashValue="uC0OwrVG9K9sVV2VtSVTfnkY7KwkWiPKBMq8z+3QNA5ZlJhKsdTptwTnmrCKvOMbXNj9bmoiGzBmJvuaqX/aBA==" saltValue="NdcKuJr93SuVY8tdogVg35xqtW3eqWKZX9w9xpFE3hjPTIm3x++H8CyfMi0Z34Xf61W8PoP1Yxz5GlBzTUossA==" spinCount="100000" sheet="1" objects="1" scenarios="1" formatColumns="0" formatRows="0" autoFilter="0"/>
  <autoFilter ref="C117:K132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M215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104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1172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ROUND(J126,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ROUND((SUM(BE126:BE214)),  2)</f>
        <v>0</v>
      </c>
      <c r="I33" s="90">
        <v>0.21</v>
      </c>
      <c r="J33" s="89">
        <f>ROUND(((SUM(BE126:BE214))*I33),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ROUND((SUM(BF126:BF214)),  2)</f>
        <v>0</v>
      </c>
      <c r="I34" s="90">
        <v>0.12</v>
      </c>
      <c r="J34" s="89">
        <f>ROUND(((SUM(BF126:BF214))*I34),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ROUND((SUM(BG126:BG214)),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ROUND((SUM(BH126:BH214)),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ROUND((SUM(BI126:BI214)),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12 - ZTI-VODA-KAN-ZAŘ-VZT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J126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J127</f>
        <v>0</v>
      </c>
      <c r="L97" s="102"/>
    </row>
    <row r="98" spans="2:12" s="9" customFormat="1" ht="19.899999999999999" customHeight="1">
      <c r="B98" s="106"/>
      <c r="D98" s="107" t="s">
        <v>130</v>
      </c>
      <c r="E98" s="108"/>
      <c r="F98" s="108"/>
      <c r="G98" s="108"/>
      <c r="H98" s="108"/>
      <c r="I98" s="108"/>
      <c r="J98" s="109">
        <f>J128</f>
        <v>0</v>
      </c>
      <c r="L98" s="106"/>
    </row>
    <row r="99" spans="2:12" s="8" customFormat="1" ht="24.95" customHeight="1">
      <c r="B99" s="102"/>
      <c r="D99" s="103" t="s">
        <v>132</v>
      </c>
      <c r="E99" s="104"/>
      <c r="F99" s="104"/>
      <c r="G99" s="104"/>
      <c r="H99" s="104"/>
      <c r="I99" s="104"/>
      <c r="J99" s="105">
        <f>J133</f>
        <v>0</v>
      </c>
      <c r="L99" s="102"/>
    </row>
    <row r="100" spans="2:12" s="9" customFormat="1" ht="19.899999999999999" customHeight="1">
      <c r="B100" s="106"/>
      <c r="D100" s="107" t="s">
        <v>1173</v>
      </c>
      <c r="E100" s="108"/>
      <c r="F100" s="108"/>
      <c r="G100" s="108"/>
      <c r="H100" s="108"/>
      <c r="I100" s="108"/>
      <c r="J100" s="109">
        <f>J134</f>
        <v>0</v>
      </c>
      <c r="L100" s="106"/>
    </row>
    <row r="101" spans="2:12" s="9" customFormat="1" ht="19.899999999999999" customHeight="1">
      <c r="B101" s="106"/>
      <c r="D101" s="107" t="s">
        <v>1174</v>
      </c>
      <c r="E101" s="108"/>
      <c r="F101" s="108"/>
      <c r="G101" s="108"/>
      <c r="H101" s="108"/>
      <c r="I101" s="108"/>
      <c r="J101" s="109">
        <f>J141</f>
        <v>0</v>
      </c>
      <c r="L101" s="106"/>
    </row>
    <row r="102" spans="2:12" s="9" customFormat="1" ht="19.899999999999999" customHeight="1">
      <c r="B102" s="106"/>
      <c r="D102" s="107" t="s">
        <v>135</v>
      </c>
      <c r="E102" s="108"/>
      <c r="F102" s="108"/>
      <c r="G102" s="108"/>
      <c r="H102" s="108"/>
      <c r="I102" s="108"/>
      <c r="J102" s="109">
        <f>J146</f>
        <v>0</v>
      </c>
      <c r="L102" s="106"/>
    </row>
    <row r="103" spans="2:12" s="9" customFormat="1" ht="19.899999999999999" customHeight="1">
      <c r="B103" s="106"/>
      <c r="D103" s="107" t="s">
        <v>1175</v>
      </c>
      <c r="E103" s="108"/>
      <c r="F103" s="108"/>
      <c r="G103" s="108"/>
      <c r="H103" s="108"/>
      <c r="I103" s="108"/>
      <c r="J103" s="109">
        <f>J167</f>
        <v>0</v>
      </c>
      <c r="L103" s="106"/>
    </row>
    <row r="104" spans="2:12" s="9" customFormat="1" ht="19.899999999999999" customHeight="1">
      <c r="B104" s="106"/>
      <c r="D104" s="107" t="s">
        <v>137</v>
      </c>
      <c r="E104" s="108"/>
      <c r="F104" s="108"/>
      <c r="G104" s="108"/>
      <c r="H104" s="108"/>
      <c r="I104" s="108"/>
      <c r="J104" s="109">
        <f>J178</f>
        <v>0</v>
      </c>
      <c r="L104" s="106"/>
    </row>
    <row r="105" spans="2:12" s="9" customFormat="1" ht="19.899999999999999" customHeight="1">
      <c r="B105" s="106"/>
      <c r="D105" s="107" t="s">
        <v>1176</v>
      </c>
      <c r="E105" s="108"/>
      <c r="F105" s="108"/>
      <c r="G105" s="108"/>
      <c r="H105" s="108"/>
      <c r="I105" s="108"/>
      <c r="J105" s="109">
        <f>J181</f>
        <v>0</v>
      </c>
      <c r="L105" s="106"/>
    </row>
    <row r="106" spans="2:12" s="9" customFormat="1" ht="19.899999999999999" customHeight="1">
      <c r="B106" s="106"/>
      <c r="D106" s="107" t="s">
        <v>139</v>
      </c>
      <c r="E106" s="108"/>
      <c r="F106" s="108"/>
      <c r="G106" s="108"/>
      <c r="H106" s="108"/>
      <c r="I106" s="108"/>
      <c r="J106" s="109">
        <f>J210</f>
        <v>0</v>
      </c>
      <c r="L106" s="106"/>
    </row>
    <row r="107" spans="2:12" s="1" customFormat="1" ht="21.75" customHeight="1">
      <c r="B107" s="30"/>
      <c r="L107" s="30"/>
    </row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0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0"/>
    </row>
    <row r="113" spans="2:63" s="1" customFormat="1" ht="24.95" customHeight="1">
      <c r="B113" s="30"/>
      <c r="C113" s="19" t="s">
        <v>149</v>
      </c>
      <c r="L113" s="30"/>
    </row>
    <row r="114" spans="2:63" s="1" customFormat="1" ht="6.95" customHeight="1">
      <c r="B114" s="30"/>
      <c r="L114" s="30"/>
    </row>
    <row r="115" spans="2:63" s="1" customFormat="1" ht="12" customHeight="1">
      <c r="B115" s="30"/>
      <c r="C115" s="25" t="s">
        <v>16</v>
      </c>
      <c r="L115" s="30"/>
    </row>
    <row r="116" spans="2:63" s="1" customFormat="1" ht="16.5" customHeight="1">
      <c r="B116" s="30"/>
      <c r="E116" s="217" t="str">
        <f>E7</f>
        <v>CERMNA-462</v>
      </c>
      <c r="F116" s="218"/>
      <c r="G116" s="218"/>
      <c r="H116" s="218"/>
      <c r="L116" s="30"/>
    </row>
    <row r="117" spans="2:63" s="1" customFormat="1" ht="12" customHeight="1">
      <c r="B117" s="30"/>
      <c r="C117" s="25" t="s">
        <v>122</v>
      </c>
      <c r="L117" s="30"/>
    </row>
    <row r="118" spans="2:63" s="1" customFormat="1" ht="16.5" customHeight="1">
      <c r="B118" s="30"/>
      <c r="E118" s="183" t="str">
        <f>E9</f>
        <v>12 - ZTI-VODA-KAN-ZAŘ-VZT</v>
      </c>
      <c r="F118" s="219"/>
      <c r="G118" s="219"/>
      <c r="H118" s="219"/>
      <c r="L118" s="30"/>
    </row>
    <row r="119" spans="2:63" s="1" customFormat="1" ht="6.95" customHeight="1">
      <c r="B119" s="30"/>
      <c r="L119" s="30"/>
    </row>
    <row r="120" spans="2:63" s="1" customFormat="1" ht="12" customHeight="1">
      <c r="B120" s="30"/>
      <c r="C120" s="25" t="s">
        <v>21</v>
      </c>
      <c r="F120" s="23" t="str">
        <f>F12</f>
        <v>Dolní Čermná</v>
      </c>
      <c r="I120" s="25" t="s">
        <v>23</v>
      </c>
      <c r="J120" s="50" t="str">
        <f>IF(J12="","",J12)</f>
        <v>27. 3. 2025</v>
      </c>
      <c r="L120" s="30"/>
    </row>
    <row r="121" spans="2:63" s="1" customFormat="1" ht="6.95" customHeight="1">
      <c r="B121" s="30"/>
      <c r="L121" s="30"/>
    </row>
    <row r="122" spans="2:63" s="1" customFormat="1" ht="15.2" customHeight="1">
      <c r="B122" s="30"/>
      <c r="C122" s="25" t="s">
        <v>25</v>
      </c>
      <c r="F122" s="23" t="str">
        <f>E15</f>
        <v>Dětský domov Dolní Čermná</v>
      </c>
      <c r="I122" s="25" t="s">
        <v>32</v>
      </c>
      <c r="J122" s="28" t="str">
        <f>E21</f>
        <v>vs-studio s.r.o.</v>
      </c>
      <c r="L122" s="30"/>
    </row>
    <row r="123" spans="2:63" s="1" customFormat="1" ht="15.2" customHeight="1">
      <c r="B123" s="30"/>
      <c r="C123" s="25" t="s">
        <v>30</v>
      </c>
      <c r="F123" s="23" t="str">
        <f>IF(E18="","",E18)</f>
        <v>Vyplň údaj</v>
      </c>
      <c r="I123" s="25" t="s">
        <v>36</v>
      </c>
      <c r="J123" s="28" t="str">
        <f>E24</f>
        <v>Jaroslav Klíma</v>
      </c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10"/>
      <c r="C125" s="111" t="s">
        <v>150</v>
      </c>
      <c r="D125" s="112" t="s">
        <v>66</v>
      </c>
      <c r="E125" s="112" t="s">
        <v>62</v>
      </c>
      <c r="F125" s="112" t="s">
        <v>63</v>
      </c>
      <c r="G125" s="112" t="s">
        <v>151</v>
      </c>
      <c r="H125" s="112" t="s">
        <v>152</v>
      </c>
      <c r="I125" s="112" t="s">
        <v>153</v>
      </c>
      <c r="J125" s="112" t="s">
        <v>126</v>
      </c>
      <c r="K125" s="113" t="s">
        <v>154</v>
      </c>
      <c r="L125" s="110"/>
      <c r="M125" s="57" t="s">
        <v>1</v>
      </c>
      <c r="N125" s="58" t="s">
        <v>45</v>
      </c>
      <c r="O125" s="58" t="s">
        <v>155</v>
      </c>
      <c r="P125" s="58" t="s">
        <v>156</v>
      </c>
      <c r="Q125" s="58" t="s">
        <v>157</v>
      </c>
      <c r="R125" s="58" t="s">
        <v>158</v>
      </c>
      <c r="S125" s="58" t="s">
        <v>159</v>
      </c>
      <c r="T125" s="59" t="s">
        <v>160</v>
      </c>
    </row>
    <row r="126" spans="2:63" s="1" customFormat="1" ht="22.9" customHeight="1">
      <c r="B126" s="30"/>
      <c r="C126" s="62" t="s">
        <v>161</v>
      </c>
      <c r="J126" s="114">
        <f>BK126</f>
        <v>0</v>
      </c>
      <c r="L126" s="30"/>
      <c r="M126" s="60"/>
      <c r="N126" s="51"/>
      <c r="O126" s="51"/>
      <c r="P126" s="115">
        <f>P127+P133</f>
        <v>0</v>
      </c>
      <c r="Q126" s="51"/>
      <c r="R126" s="115">
        <f>R127+R133</f>
        <v>0.41817599999999999</v>
      </c>
      <c r="S126" s="51"/>
      <c r="T126" s="116">
        <f>T127+T133</f>
        <v>0.158</v>
      </c>
      <c r="AT126" s="15" t="s">
        <v>80</v>
      </c>
      <c r="AU126" s="15" t="s">
        <v>128</v>
      </c>
      <c r="BK126" s="117">
        <f>BK127+BK133</f>
        <v>0</v>
      </c>
    </row>
    <row r="127" spans="2:63" s="11" customFormat="1" ht="25.9" customHeight="1">
      <c r="B127" s="118"/>
      <c r="D127" s="119" t="s">
        <v>80</v>
      </c>
      <c r="E127" s="120" t="s">
        <v>162</v>
      </c>
      <c r="F127" s="120" t="s">
        <v>163</v>
      </c>
      <c r="I127" s="121"/>
      <c r="J127" s="122">
        <f>BK127</f>
        <v>0</v>
      </c>
      <c r="L127" s="118"/>
      <c r="M127" s="123"/>
      <c r="P127" s="124">
        <f>P128</f>
        <v>0</v>
      </c>
      <c r="R127" s="124">
        <f>R128</f>
        <v>8.1200000000000005E-3</v>
      </c>
      <c r="T127" s="125">
        <f>T128</f>
        <v>0.158</v>
      </c>
      <c r="AR127" s="119" t="s">
        <v>89</v>
      </c>
      <c r="AT127" s="126" t="s">
        <v>80</v>
      </c>
      <c r="AU127" s="126" t="s">
        <v>81</v>
      </c>
      <c r="AY127" s="119" t="s">
        <v>164</v>
      </c>
      <c r="BK127" s="127">
        <f>BK128</f>
        <v>0</v>
      </c>
    </row>
    <row r="128" spans="2:63" s="11" customFormat="1" ht="22.9" customHeight="1">
      <c r="B128" s="118"/>
      <c r="D128" s="119" t="s">
        <v>80</v>
      </c>
      <c r="E128" s="128" t="s">
        <v>165</v>
      </c>
      <c r="F128" s="128" t="s">
        <v>166</v>
      </c>
      <c r="I128" s="121"/>
      <c r="J128" s="129">
        <f>BK128</f>
        <v>0</v>
      </c>
      <c r="L128" s="118"/>
      <c r="M128" s="123"/>
      <c r="P128" s="124">
        <f>SUM(P129:P132)</f>
        <v>0</v>
      </c>
      <c r="R128" s="124">
        <f>SUM(R129:R132)</f>
        <v>8.1200000000000005E-3</v>
      </c>
      <c r="T128" s="125">
        <f>SUM(T129:T132)</f>
        <v>0.158</v>
      </c>
      <c r="AR128" s="119" t="s">
        <v>89</v>
      </c>
      <c r="AT128" s="126" t="s">
        <v>80</v>
      </c>
      <c r="AU128" s="126" t="s">
        <v>89</v>
      </c>
      <c r="AY128" s="119" t="s">
        <v>164</v>
      </c>
      <c r="BK128" s="127">
        <f>SUM(BK129:BK132)</f>
        <v>0</v>
      </c>
    </row>
    <row r="129" spans="2:65" s="1" customFormat="1" ht="16.5" customHeight="1">
      <c r="B129" s="30"/>
      <c r="C129" s="130" t="s">
        <v>89</v>
      </c>
      <c r="D129" s="131" t="s">
        <v>167</v>
      </c>
      <c r="E129" s="132" t="s">
        <v>1177</v>
      </c>
      <c r="F129" s="133" t="s">
        <v>1178</v>
      </c>
      <c r="G129" s="134" t="s">
        <v>276</v>
      </c>
      <c r="H129" s="135">
        <v>4</v>
      </c>
      <c r="I129" s="136"/>
      <c r="J129" s="137">
        <f>ROUND(I129*H129,2)</f>
        <v>0</v>
      </c>
      <c r="K129" s="133" t="s">
        <v>171</v>
      </c>
      <c r="L129" s="30"/>
      <c r="M129" s="138" t="s">
        <v>1</v>
      </c>
      <c r="N129" s="139" t="s">
        <v>47</v>
      </c>
      <c r="P129" s="140">
        <f>O129*H129</f>
        <v>0</v>
      </c>
      <c r="Q129" s="140">
        <v>1.32E-3</v>
      </c>
      <c r="R129" s="140">
        <f>Q129*H129</f>
        <v>5.28E-3</v>
      </c>
      <c r="S129" s="140">
        <v>2.5000000000000001E-2</v>
      </c>
      <c r="T129" s="141">
        <f>S129*H129</f>
        <v>0.1</v>
      </c>
      <c r="AR129" s="142" t="s">
        <v>172</v>
      </c>
      <c r="AT129" s="142" t="s">
        <v>167</v>
      </c>
      <c r="AU129" s="142" t="s">
        <v>114</v>
      </c>
      <c r="AY129" s="15" t="s">
        <v>164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114</v>
      </c>
      <c r="BK129" s="143">
        <f>ROUND(I129*H129,2)</f>
        <v>0</v>
      </c>
      <c r="BL129" s="15" t="s">
        <v>172</v>
      </c>
      <c r="BM129" s="142" t="s">
        <v>1179</v>
      </c>
    </row>
    <row r="130" spans="2:65" s="12" customFormat="1" ht="11.25">
      <c r="B130" s="144"/>
      <c r="D130" s="145" t="s">
        <v>174</v>
      </c>
      <c r="E130" s="146" t="s">
        <v>1</v>
      </c>
      <c r="F130" s="147" t="s">
        <v>1180</v>
      </c>
      <c r="H130" s="148">
        <v>4</v>
      </c>
      <c r="I130" s="149"/>
      <c r="L130" s="144"/>
      <c r="M130" s="150"/>
      <c r="T130" s="151"/>
      <c r="AT130" s="146" t="s">
        <v>174</v>
      </c>
      <c r="AU130" s="146" t="s">
        <v>114</v>
      </c>
      <c r="AV130" s="12" t="s">
        <v>114</v>
      </c>
      <c r="AW130" s="12" t="s">
        <v>35</v>
      </c>
      <c r="AX130" s="12" t="s">
        <v>89</v>
      </c>
      <c r="AY130" s="146" t="s">
        <v>164</v>
      </c>
    </row>
    <row r="131" spans="2:65" s="1" customFormat="1" ht="16.5" customHeight="1">
      <c r="B131" s="30"/>
      <c r="C131" s="130" t="s">
        <v>114</v>
      </c>
      <c r="D131" s="131" t="s">
        <v>167</v>
      </c>
      <c r="E131" s="132" t="s">
        <v>1181</v>
      </c>
      <c r="F131" s="133" t="s">
        <v>1182</v>
      </c>
      <c r="G131" s="134" t="s">
        <v>276</v>
      </c>
      <c r="H131" s="135">
        <v>2</v>
      </c>
      <c r="I131" s="136"/>
      <c r="J131" s="137">
        <f>ROUND(I131*H131,2)</f>
        <v>0</v>
      </c>
      <c r="K131" s="133" t="s">
        <v>171</v>
      </c>
      <c r="L131" s="30"/>
      <c r="M131" s="138" t="s">
        <v>1</v>
      </c>
      <c r="N131" s="139" t="s">
        <v>47</v>
      </c>
      <c r="P131" s="140">
        <f>O131*H131</f>
        <v>0</v>
      </c>
      <c r="Q131" s="140">
        <v>1.42E-3</v>
      </c>
      <c r="R131" s="140">
        <f>Q131*H131</f>
        <v>2.8400000000000001E-3</v>
      </c>
      <c r="S131" s="140">
        <v>2.9000000000000001E-2</v>
      </c>
      <c r="T131" s="141">
        <f>S131*H131</f>
        <v>5.8000000000000003E-2</v>
      </c>
      <c r="AR131" s="142" t="s">
        <v>172</v>
      </c>
      <c r="AT131" s="142" t="s">
        <v>167</v>
      </c>
      <c r="AU131" s="142" t="s">
        <v>114</v>
      </c>
      <c r="AY131" s="15" t="s">
        <v>164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114</v>
      </c>
      <c r="BK131" s="143">
        <f>ROUND(I131*H131,2)</f>
        <v>0</v>
      </c>
      <c r="BL131" s="15" t="s">
        <v>172</v>
      </c>
      <c r="BM131" s="142" t="s">
        <v>1183</v>
      </c>
    </row>
    <row r="132" spans="2:65" s="12" customFormat="1" ht="11.25">
      <c r="B132" s="144"/>
      <c r="D132" s="145" t="s">
        <v>174</v>
      </c>
      <c r="E132" s="146" t="s">
        <v>1</v>
      </c>
      <c r="F132" s="147" t="s">
        <v>1184</v>
      </c>
      <c r="H132" s="148">
        <v>2</v>
      </c>
      <c r="I132" s="149"/>
      <c r="L132" s="144"/>
      <c r="M132" s="150"/>
      <c r="T132" s="151"/>
      <c r="AT132" s="146" t="s">
        <v>174</v>
      </c>
      <c r="AU132" s="146" t="s">
        <v>114</v>
      </c>
      <c r="AV132" s="12" t="s">
        <v>114</v>
      </c>
      <c r="AW132" s="12" t="s">
        <v>35</v>
      </c>
      <c r="AX132" s="12" t="s">
        <v>89</v>
      </c>
      <c r="AY132" s="146" t="s">
        <v>164</v>
      </c>
    </row>
    <row r="133" spans="2:65" s="11" customFormat="1" ht="25.9" customHeight="1">
      <c r="B133" s="118"/>
      <c r="D133" s="119" t="s">
        <v>80</v>
      </c>
      <c r="E133" s="120" t="s">
        <v>296</v>
      </c>
      <c r="F133" s="120" t="s">
        <v>297</v>
      </c>
      <c r="I133" s="121"/>
      <c r="J133" s="122">
        <f>BK133</f>
        <v>0</v>
      </c>
      <c r="L133" s="118"/>
      <c r="M133" s="123"/>
      <c r="P133" s="124">
        <f>P134+P141+P146+P167+P178+P181+P210</f>
        <v>0</v>
      </c>
      <c r="R133" s="124">
        <f>R134+R141+R146+R167+R178+R181+R210</f>
        <v>0.41005599999999998</v>
      </c>
      <c r="T133" s="125">
        <f>T134+T141+T146+T167+T178+T181+T210</f>
        <v>0</v>
      </c>
      <c r="AR133" s="119" t="s">
        <v>114</v>
      </c>
      <c r="AT133" s="126" t="s">
        <v>80</v>
      </c>
      <c r="AU133" s="126" t="s">
        <v>81</v>
      </c>
      <c r="AY133" s="119" t="s">
        <v>164</v>
      </c>
      <c r="BK133" s="127">
        <f>BK134+BK141+BK146+BK167+BK178+BK181+BK210</f>
        <v>0</v>
      </c>
    </row>
    <row r="134" spans="2:65" s="11" customFormat="1" ht="22.9" customHeight="1">
      <c r="B134" s="118"/>
      <c r="D134" s="119" t="s">
        <v>80</v>
      </c>
      <c r="E134" s="128" t="s">
        <v>1185</v>
      </c>
      <c r="F134" s="128" t="s">
        <v>1186</v>
      </c>
      <c r="I134" s="121"/>
      <c r="J134" s="129">
        <f>BK134</f>
        <v>0</v>
      </c>
      <c r="L134" s="118"/>
      <c r="M134" s="123"/>
      <c r="P134" s="124">
        <f>SUM(P135:P140)</f>
        <v>0</v>
      </c>
      <c r="R134" s="124">
        <f>SUM(R135:R140)</f>
        <v>5.4380000000000005E-2</v>
      </c>
      <c r="T134" s="125">
        <f>SUM(T135:T140)</f>
        <v>0</v>
      </c>
      <c r="AR134" s="119" t="s">
        <v>114</v>
      </c>
      <c r="AT134" s="126" t="s">
        <v>80</v>
      </c>
      <c r="AU134" s="126" t="s">
        <v>89</v>
      </c>
      <c r="AY134" s="119" t="s">
        <v>164</v>
      </c>
      <c r="BK134" s="127">
        <f>SUM(BK135:BK140)</f>
        <v>0</v>
      </c>
    </row>
    <row r="135" spans="2:65" s="1" customFormat="1" ht="24.2" customHeight="1">
      <c r="B135" s="30"/>
      <c r="C135" s="130" t="s">
        <v>180</v>
      </c>
      <c r="D135" s="131" t="s">
        <v>167</v>
      </c>
      <c r="E135" s="132" t="s">
        <v>1187</v>
      </c>
      <c r="F135" s="133" t="s">
        <v>1188</v>
      </c>
      <c r="G135" s="134" t="s">
        <v>521</v>
      </c>
      <c r="H135" s="135">
        <v>1</v>
      </c>
      <c r="I135" s="136"/>
      <c r="J135" s="137">
        <f>ROUND(I135*H135,2)</f>
        <v>0</v>
      </c>
      <c r="K135" s="133" t="s">
        <v>325</v>
      </c>
      <c r="L135" s="30"/>
      <c r="M135" s="138" t="s">
        <v>1</v>
      </c>
      <c r="N135" s="139" t="s">
        <v>47</v>
      </c>
      <c r="P135" s="140">
        <f>O135*H135</f>
        <v>0</v>
      </c>
      <c r="Q135" s="140">
        <v>0.05</v>
      </c>
      <c r="R135" s="140">
        <f>Q135*H135</f>
        <v>0.05</v>
      </c>
      <c r="S135" s="140">
        <v>0</v>
      </c>
      <c r="T135" s="141">
        <f>S135*H135</f>
        <v>0</v>
      </c>
      <c r="AR135" s="142" t="s">
        <v>245</v>
      </c>
      <c r="AT135" s="142" t="s">
        <v>167</v>
      </c>
      <c r="AU135" s="142" t="s">
        <v>114</v>
      </c>
      <c r="AY135" s="15" t="s">
        <v>164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114</v>
      </c>
      <c r="BK135" s="143">
        <f>ROUND(I135*H135,2)</f>
        <v>0</v>
      </c>
      <c r="BL135" s="15" t="s">
        <v>245</v>
      </c>
      <c r="BM135" s="142" t="s">
        <v>1189</v>
      </c>
    </row>
    <row r="136" spans="2:65" s="12" customFormat="1" ht="11.25">
      <c r="B136" s="144"/>
      <c r="D136" s="145" t="s">
        <v>174</v>
      </c>
      <c r="E136" s="146" t="s">
        <v>1</v>
      </c>
      <c r="F136" s="147" t="s">
        <v>89</v>
      </c>
      <c r="H136" s="148">
        <v>1</v>
      </c>
      <c r="I136" s="149"/>
      <c r="L136" s="144"/>
      <c r="M136" s="150"/>
      <c r="T136" s="151"/>
      <c r="AT136" s="146" t="s">
        <v>174</v>
      </c>
      <c r="AU136" s="146" t="s">
        <v>114</v>
      </c>
      <c r="AV136" s="12" t="s">
        <v>114</v>
      </c>
      <c r="AW136" s="12" t="s">
        <v>35</v>
      </c>
      <c r="AX136" s="12" t="s">
        <v>89</v>
      </c>
      <c r="AY136" s="146" t="s">
        <v>164</v>
      </c>
    </row>
    <row r="137" spans="2:65" s="1" customFormat="1" ht="16.5" customHeight="1">
      <c r="B137" s="30"/>
      <c r="C137" s="130" t="s">
        <v>172</v>
      </c>
      <c r="D137" s="131" t="s">
        <v>167</v>
      </c>
      <c r="E137" s="132" t="s">
        <v>1190</v>
      </c>
      <c r="F137" s="133" t="s">
        <v>1191</v>
      </c>
      <c r="G137" s="134" t="s">
        <v>347</v>
      </c>
      <c r="H137" s="135">
        <v>1</v>
      </c>
      <c r="I137" s="136"/>
      <c r="J137" s="137">
        <f>ROUND(I137*H137,2)</f>
        <v>0</v>
      </c>
      <c r="K137" s="133" t="s">
        <v>171</v>
      </c>
      <c r="L137" s="30"/>
      <c r="M137" s="138" t="s">
        <v>1</v>
      </c>
      <c r="N137" s="139" t="s">
        <v>47</v>
      </c>
      <c r="P137" s="140">
        <f>O137*H137</f>
        <v>0</v>
      </c>
      <c r="Q137" s="140">
        <v>4.3800000000000002E-3</v>
      </c>
      <c r="R137" s="140">
        <f>Q137*H137</f>
        <v>4.3800000000000002E-3</v>
      </c>
      <c r="S137" s="140">
        <v>0</v>
      </c>
      <c r="T137" s="141">
        <f>S137*H137</f>
        <v>0</v>
      </c>
      <c r="AR137" s="142" t="s">
        <v>245</v>
      </c>
      <c r="AT137" s="142" t="s">
        <v>167</v>
      </c>
      <c r="AU137" s="142" t="s">
        <v>114</v>
      </c>
      <c r="AY137" s="15" t="s">
        <v>164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114</v>
      </c>
      <c r="BK137" s="143">
        <f>ROUND(I137*H137,2)</f>
        <v>0</v>
      </c>
      <c r="BL137" s="15" t="s">
        <v>245</v>
      </c>
      <c r="BM137" s="142" t="s">
        <v>1192</v>
      </c>
    </row>
    <row r="138" spans="2:65" s="12" customFormat="1" ht="11.25">
      <c r="B138" s="144"/>
      <c r="D138" s="145" t="s">
        <v>174</v>
      </c>
      <c r="E138" s="146" t="s">
        <v>1</v>
      </c>
      <c r="F138" s="147" t="s">
        <v>1193</v>
      </c>
      <c r="H138" s="148">
        <v>1</v>
      </c>
      <c r="I138" s="149"/>
      <c r="L138" s="144"/>
      <c r="M138" s="150"/>
      <c r="T138" s="151"/>
      <c r="AT138" s="146" t="s">
        <v>174</v>
      </c>
      <c r="AU138" s="146" t="s">
        <v>114</v>
      </c>
      <c r="AV138" s="12" t="s">
        <v>114</v>
      </c>
      <c r="AW138" s="12" t="s">
        <v>35</v>
      </c>
      <c r="AX138" s="12" t="s">
        <v>89</v>
      </c>
      <c r="AY138" s="146" t="s">
        <v>164</v>
      </c>
    </row>
    <row r="139" spans="2:65" s="1" customFormat="1" ht="16.5" customHeight="1">
      <c r="B139" s="30"/>
      <c r="C139" s="130" t="s">
        <v>187</v>
      </c>
      <c r="D139" s="131" t="s">
        <v>167</v>
      </c>
      <c r="E139" s="132" t="s">
        <v>1194</v>
      </c>
      <c r="F139" s="133" t="s">
        <v>1195</v>
      </c>
      <c r="G139" s="134" t="s">
        <v>271</v>
      </c>
      <c r="H139" s="135">
        <v>0.1</v>
      </c>
      <c r="I139" s="136"/>
      <c r="J139" s="137">
        <f>ROUND(I139*H139,2)</f>
        <v>0</v>
      </c>
      <c r="K139" s="133" t="s">
        <v>171</v>
      </c>
      <c r="L139" s="30"/>
      <c r="M139" s="138" t="s">
        <v>1</v>
      </c>
      <c r="N139" s="13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245</v>
      </c>
      <c r="AT139" s="142" t="s">
        <v>167</v>
      </c>
      <c r="AU139" s="142" t="s">
        <v>114</v>
      </c>
      <c r="AY139" s="15" t="s">
        <v>164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114</v>
      </c>
      <c r="BK139" s="143">
        <f>ROUND(I139*H139,2)</f>
        <v>0</v>
      </c>
      <c r="BL139" s="15" t="s">
        <v>245</v>
      </c>
      <c r="BM139" s="142" t="s">
        <v>1196</v>
      </c>
    </row>
    <row r="140" spans="2:65" s="12" customFormat="1" ht="11.25">
      <c r="B140" s="144"/>
      <c r="D140" s="145" t="s">
        <v>174</v>
      </c>
      <c r="E140" s="146" t="s">
        <v>1</v>
      </c>
      <c r="F140" s="147" t="s">
        <v>1197</v>
      </c>
      <c r="H140" s="148">
        <v>0.1</v>
      </c>
      <c r="I140" s="149"/>
      <c r="L140" s="144"/>
      <c r="M140" s="150"/>
      <c r="T140" s="151"/>
      <c r="AT140" s="146" t="s">
        <v>174</v>
      </c>
      <c r="AU140" s="146" t="s">
        <v>114</v>
      </c>
      <c r="AV140" s="12" t="s">
        <v>114</v>
      </c>
      <c r="AW140" s="12" t="s">
        <v>35</v>
      </c>
      <c r="AX140" s="12" t="s">
        <v>89</v>
      </c>
      <c r="AY140" s="146" t="s">
        <v>164</v>
      </c>
    </row>
    <row r="141" spans="2:65" s="11" customFormat="1" ht="22.9" customHeight="1">
      <c r="B141" s="118"/>
      <c r="D141" s="119" t="s">
        <v>80</v>
      </c>
      <c r="E141" s="128" t="s">
        <v>1198</v>
      </c>
      <c r="F141" s="128" t="s">
        <v>1199</v>
      </c>
      <c r="I141" s="121"/>
      <c r="J141" s="129">
        <f>BK141</f>
        <v>0</v>
      </c>
      <c r="L141" s="118"/>
      <c r="M141" s="123"/>
      <c r="P141" s="124">
        <f>SUM(P142:P145)</f>
        <v>0</v>
      </c>
      <c r="R141" s="124">
        <f>SUM(R142:R145)</f>
        <v>1E-3</v>
      </c>
      <c r="T141" s="125">
        <f>SUM(T142:T145)</f>
        <v>0</v>
      </c>
      <c r="AR141" s="119" t="s">
        <v>114</v>
      </c>
      <c r="AT141" s="126" t="s">
        <v>80</v>
      </c>
      <c r="AU141" s="126" t="s">
        <v>89</v>
      </c>
      <c r="AY141" s="119" t="s">
        <v>164</v>
      </c>
      <c r="BK141" s="127">
        <f>SUM(BK142:BK145)</f>
        <v>0</v>
      </c>
    </row>
    <row r="142" spans="2:65" s="1" customFormat="1" ht="24.2" customHeight="1">
      <c r="B142" s="30"/>
      <c r="C142" s="130" t="s">
        <v>192</v>
      </c>
      <c r="D142" s="131" t="s">
        <v>167</v>
      </c>
      <c r="E142" s="132" t="s">
        <v>1200</v>
      </c>
      <c r="F142" s="133" t="s">
        <v>1201</v>
      </c>
      <c r="G142" s="134" t="s">
        <v>521</v>
      </c>
      <c r="H142" s="135">
        <v>1</v>
      </c>
      <c r="I142" s="136"/>
      <c r="J142" s="137">
        <f>ROUND(I142*H142,2)</f>
        <v>0</v>
      </c>
      <c r="K142" s="133" t="s">
        <v>325</v>
      </c>
      <c r="L142" s="30"/>
      <c r="M142" s="138" t="s">
        <v>1</v>
      </c>
      <c r="N142" s="139" t="s">
        <v>47</v>
      </c>
      <c r="P142" s="140">
        <f>O142*H142</f>
        <v>0</v>
      </c>
      <c r="Q142" s="140">
        <v>1E-3</v>
      </c>
      <c r="R142" s="140">
        <f>Q142*H142</f>
        <v>1E-3</v>
      </c>
      <c r="S142" s="140">
        <v>0</v>
      </c>
      <c r="T142" s="141">
        <f>S142*H142</f>
        <v>0</v>
      </c>
      <c r="AR142" s="142" t="s">
        <v>245</v>
      </c>
      <c r="AT142" s="142" t="s">
        <v>167</v>
      </c>
      <c r="AU142" s="142" t="s">
        <v>114</v>
      </c>
      <c r="AY142" s="15" t="s">
        <v>164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114</v>
      </c>
      <c r="BK142" s="143">
        <f>ROUND(I142*H142,2)</f>
        <v>0</v>
      </c>
      <c r="BL142" s="15" t="s">
        <v>245</v>
      </c>
      <c r="BM142" s="142" t="s">
        <v>1202</v>
      </c>
    </row>
    <row r="143" spans="2:65" s="12" customFormat="1" ht="11.25">
      <c r="B143" s="144"/>
      <c r="D143" s="145" t="s">
        <v>174</v>
      </c>
      <c r="E143" s="146" t="s">
        <v>1</v>
      </c>
      <c r="F143" s="147" t="s">
        <v>89</v>
      </c>
      <c r="H143" s="148">
        <v>1</v>
      </c>
      <c r="I143" s="149"/>
      <c r="L143" s="144"/>
      <c r="M143" s="150"/>
      <c r="T143" s="151"/>
      <c r="AT143" s="146" t="s">
        <v>174</v>
      </c>
      <c r="AU143" s="146" t="s">
        <v>114</v>
      </c>
      <c r="AV143" s="12" t="s">
        <v>114</v>
      </c>
      <c r="AW143" s="12" t="s">
        <v>35</v>
      </c>
      <c r="AX143" s="12" t="s">
        <v>89</v>
      </c>
      <c r="AY143" s="146" t="s">
        <v>164</v>
      </c>
    </row>
    <row r="144" spans="2:65" s="1" customFormat="1" ht="16.5" customHeight="1">
      <c r="B144" s="30"/>
      <c r="C144" s="130" t="s">
        <v>198</v>
      </c>
      <c r="D144" s="131" t="s">
        <v>167</v>
      </c>
      <c r="E144" s="132" t="s">
        <v>1203</v>
      </c>
      <c r="F144" s="133" t="s">
        <v>1204</v>
      </c>
      <c r="G144" s="134" t="s">
        <v>271</v>
      </c>
      <c r="H144" s="135">
        <v>0.1</v>
      </c>
      <c r="I144" s="136"/>
      <c r="J144" s="137">
        <f>ROUND(I144*H144,2)</f>
        <v>0</v>
      </c>
      <c r="K144" s="133" t="s">
        <v>171</v>
      </c>
      <c r="L144" s="30"/>
      <c r="M144" s="138" t="s">
        <v>1</v>
      </c>
      <c r="N144" s="139" t="s">
        <v>47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245</v>
      </c>
      <c r="AT144" s="142" t="s">
        <v>167</v>
      </c>
      <c r="AU144" s="142" t="s">
        <v>114</v>
      </c>
      <c r="AY144" s="15" t="s">
        <v>164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114</v>
      </c>
      <c r="BK144" s="143">
        <f>ROUND(I144*H144,2)</f>
        <v>0</v>
      </c>
      <c r="BL144" s="15" t="s">
        <v>245</v>
      </c>
      <c r="BM144" s="142" t="s">
        <v>1205</v>
      </c>
    </row>
    <row r="145" spans="2:65" s="12" customFormat="1" ht="11.25">
      <c r="B145" s="144"/>
      <c r="D145" s="145" t="s">
        <v>174</v>
      </c>
      <c r="E145" s="146" t="s">
        <v>1</v>
      </c>
      <c r="F145" s="147" t="s">
        <v>1197</v>
      </c>
      <c r="H145" s="148">
        <v>0.1</v>
      </c>
      <c r="I145" s="149"/>
      <c r="L145" s="144"/>
      <c r="M145" s="150"/>
      <c r="T145" s="151"/>
      <c r="AT145" s="146" t="s">
        <v>174</v>
      </c>
      <c r="AU145" s="146" t="s">
        <v>114</v>
      </c>
      <c r="AV145" s="12" t="s">
        <v>114</v>
      </c>
      <c r="AW145" s="12" t="s">
        <v>35</v>
      </c>
      <c r="AX145" s="12" t="s">
        <v>89</v>
      </c>
      <c r="AY145" s="146" t="s">
        <v>164</v>
      </c>
    </row>
    <row r="146" spans="2:65" s="11" customFormat="1" ht="22.9" customHeight="1">
      <c r="B146" s="118"/>
      <c r="D146" s="119" t="s">
        <v>80</v>
      </c>
      <c r="E146" s="128" t="s">
        <v>312</v>
      </c>
      <c r="F146" s="128" t="s">
        <v>313</v>
      </c>
      <c r="I146" s="121"/>
      <c r="J146" s="129">
        <f>BK146</f>
        <v>0</v>
      </c>
      <c r="L146" s="118"/>
      <c r="M146" s="123"/>
      <c r="P146" s="124">
        <f>SUM(P147:P166)</f>
        <v>0</v>
      </c>
      <c r="R146" s="124">
        <f>SUM(R147:R166)</f>
        <v>0.20014000000000004</v>
      </c>
      <c r="T146" s="125">
        <f>SUM(T147:T166)</f>
        <v>0</v>
      </c>
      <c r="AR146" s="119" t="s">
        <v>114</v>
      </c>
      <c r="AT146" s="126" t="s">
        <v>80</v>
      </c>
      <c r="AU146" s="126" t="s">
        <v>89</v>
      </c>
      <c r="AY146" s="119" t="s">
        <v>164</v>
      </c>
      <c r="BK146" s="127">
        <f>SUM(BK147:BK166)</f>
        <v>0</v>
      </c>
    </row>
    <row r="147" spans="2:65" s="1" customFormat="1" ht="16.5" customHeight="1">
      <c r="B147" s="30"/>
      <c r="C147" s="130" t="s">
        <v>203</v>
      </c>
      <c r="D147" s="131" t="s">
        <v>167</v>
      </c>
      <c r="E147" s="132" t="s">
        <v>1206</v>
      </c>
      <c r="F147" s="133" t="s">
        <v>1207</v>
      </c>
      <c r="G147" s="134" t="s">
        <v>317</v>
      </c>
      <c r="H147" s="135">
        <v>2</v>
      </c>
      <c r="I147" s="136"/>
      <c r="J147" s="137">
        <f>ROUND(I147*H147,2)</f>
        <v>0</v>
      </c>
      <c r="K147" s="133" t="s">
        <v>171</v>
      </c>
      <c r="L147" s="30"/>
      <c r="M147" s="138" t="s">
        <v>1</v>
      </c>
      <c r="N147" s="139" t="s">
        <v>47</v>
      </c>
      <c r="P147" s="140">
        <f>O147*H147</f>
        <v>0</v>
      </c>
      <c r="Q147" s="140">
        <v>2.9440000000000001E-2</v>
      </c>
      <c r="R147" s="140">
        <f>Q147*H147</f>
        <v>5.8880000000000002E-2</v>
      </c>
      <c r="S147" s="140">
        <v>0</v>
      </c>
      <c r="T147" s="141">
        <f>S147*H147</f>
        <v>0</v>
      </c>
      <c r="AR147" s="142" t="s">
        <v>245</v>
      </c>
      <c r="AT147" s="142" t="s">
        <v>167</v>
      </c>
      <c r="AU147" s="142" t="s">
        <v>114</v>
      </c>
      <c r="AY147" s="15" t="s">
        <v>164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114</v>
      </c>
      <c r="BK147" s="143">
        <f>ROUND(I147*H147,2)</f>
        <v>0</v>
      </c>
      <c r="BL147" s="15" t="s">
        <v>245</v>
      </c>
      <c r="BM147" s="142" t="s">
        <v>1208</v>
      </c>
    </row>
    <row r="148" spans="2:65" s="12" customFormat="1" ht="11.25">
      <c r="B148" s="144"/>
      <c r="D148" s="145" t="s">
        <v>174</v>
      </c>
      <c r="E148" s="146" t="s">
        <v>1</v>
      </c>
      <c r="F148" s="147" t="s">
        <v>1209</v>
      </c>
      <c r="H148" s="148">
        <v>2</v>
      </c>
      <c r="I148" s="149"/>
      <c r="L148" s="144"/>
      <c r="M148" s="150"/>
      <c r="T148" s="151"/>
      <c r="AT148" s="146" t="s">
        <v>174</v>
      </c>
      <c r="AU148" s="146" t="s">
        <v>114</v>
      </c>
      <c r="AV148" s="12" t="s">
        <v>114</v>
      </c>
      <c r="AW148" s="12" t="s">
        <v>35</v>
      </c>
      <c r="AX148" s="12" t="s">
        <v>89</v>
      </c>
      <c r="AY148" s="146" t="s">
        <v>164</v>
      </c>
    </row>
    <row r="149" spans="2:65" s="1" customFormat="1" ht="16.5" customHeight="1">
      <c r="B149" s="30"/>
      <c r="C149" s="130" t="s">
        <v>165</v>
      </c>
      <c r="D149" s="131" t="s">
        <v>167</v>
      </c>
      <c r="E149" s="132" t="s">
        <v>1210</v>
      </c>
      <c r="F149" s="133" t="s">
        <v>1211</v>
      </c>
      <c r="G149" s="134" t="s">
        <v>317</v>
      </c>
      <c r="H149" s="135">
        <v>3</v>
      </c>
      <c r="I149" s="136"/>
      <c r="J149" s="137">
        <f>ROUND(I149*H149,2)</f>
        <v>0</v>
      </c>
      <c r="K149" s="133" t="s">
        <v>171</v>
      </c>
      <c r="L149" s="30"/>
      <c r="M149" s="138" t="s">
        <v>1</v>
      </c>
      <c r="N149" s="139" t="s">
        <v>47</v>
      </c>
      <c r="P149" s="140">
        <f>O149*H149</f>
        <v>0</v>
      </c>
      <c r="Q149" s="140">
        <v>2.273E-2</v>
      </c>
      <c r="R149" s="140">
        <f>Q149*H149</f>
        <v>6.8190000000000001E-2</v>
      </c>
      <c r="S149" s="140">
        <v>0</v>
      </c>
      <c r="T149" s="141">
        <f>S149*H149</f>
        <v>0</v>
      </c>
      <c r="AR149" s="142" t="s">
        <v>245</v>
      </c>
      <c r="AT149" s="142" t="s">
        <v>167</v>
      </c>
      <c r="AU149" s="142" t="s">
        <v>114</v>
      </c>
      <c r="AY149" s="15" t="s">
        <v>164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114</v>
      </c>
      <c r="BK149" s="143">
        <f>ROUND(I149*H149,2)</f>
        <v>0</v>
      </c>
      <c r="BL149" s="15" t="s">
        <v>245</v>
      </c>
      <c r="BM149" s="142" t="s">
        <v>1212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1213</v>
      </c>
      <c r="H150" s="148">
        <v>3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89</v>
      </c>
      <c r="AY150" s="146" t="s">
        <v>164</v>
      </c>
    </row>
    <row r="151" spans="2:65" s="1" customFormat="1" ht="16.5" customHeight="1">
      <c r="B151" s="30"/>
      <c r="C151" s="130" t="s">
        <v>212</v>
      </c>
      <c r="D151" s="131" t="s">
        <v>167</v>
      </c>
      <c r="E151" s="132" t="s">
        <v>1214</v>
      </c>
      <c r="F151" s="133" t="s">
        <v>1215</v>
      </c>
      <c r="G151" s="134" t="s">
        <v>317</v>
      </c>
      <c r="H151" s="135">
        <v>1</v>
      </c>
      <c r="I151" s="136"/>
      <c r="J151" s="137">
        <f>ROUND(I151*H151,2)</f>
        <v>0</v>
      </c>
      <c r="K151" s="133" t="s">
        <v>325</v>
      </c>
      <c r="L151" s="30"/>
      <c r="M151" s="138" t="s">
        <v>1</v>
      </c>
      <c r="N151" s="139" t="s">
        <v>47</v>
      </c>
      <c r="P151" s="140">
        <f>O151*H151</f>
        <v>0</v>
      </c>
      <c r="Q151" s="140">
        <v>2.137E-2</v>
      </c>
      <c r="R151" s="140">
        <f>Q151*H151</f>
        <v>2.137E-2</v>
      </c>
      <c r="S151" s="140">
        <v>0</v>
      </c>
      <c r="T151" s="141">
        <f>S151*H151</f>
        <v>0</v>
      </c>
      <c r="AR151" s="142" t="s">
        <v>245</v>
      </c>
      <c r="AT151" s="142" t="s">
        <v>167</v>
      </c>
      <c r="AU151" s="142" t="s">
        <v>114</v>
      </c>
      <c r="AY151" s="15" t="s">
        <v>164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114</v>
      </c>
      <c r="BK151" s="143">
        <f>ROUND(I151*H151,2)</f>
        <v>0</v>
      </c>
      <c r="BL151" s="15" t="s">
        <v>245</v>
      </c>
      <c r="BM151" s="142" t="s">
        <v>1216</v>
      </c>
    </row>
    <row r="152" spans="2:65" s="12" customFormat="1" ht="11.25">
      <c r="B152" s="144"/>
      <c r="D152" s="145" t="s">
        <v>174</v>
      </c>
      <c r="E152" s="146" t="s">
        <v>1</v>
      </c>
      <c r="F152" s="147" t="s">
        <v>1217</v>
      </c>
      <c r="H152" s="148">
        <v>1</v>
      </c>
      <c r="I152" s="149"/>
      <c r="L152" s="144"/>
      <c r="M152" s="150"/>
      <c r="T152" s="151"/>
      <c r="AT152" s="146" t="s">
        <v>174</v>
      </c>
      <c r="AU152" s="146" t="s">
        <v>114</v>
      </c>
      <c r="AV152" s="12" t="s">
        <v>114</v>
      </c>
      <c r="AW152" s="12" t="s">
        <v>35</v>
      </c>
      <c r="AX152" s="12" t="s">
        <v>89</v>
      </c>
      <c r="AY152" s="146" t="s">
        <v>164</v>
      </c>
    </row>
    <row r="153" spans="2:65" s="1" customFormat="1" ht="16.5" customHeight="1">
      <c r="B153" s="30"/>
      <c r="C153" s="130" t="s">
        <v>222</v>
      </c>
      <c r="D153" s="131" t="s">
        <v>167</v>
      </c>
      <c r="E153" s="132" t="s">
        <v>1218</v>
      </c>
      <c r="F153" s="133" t="s">
        <v>1219</v>
      </c>
      <c r="G153" s="134" t="s">
        <v>317</v>
      </c>
      <c r="H153" s="135">
        <v>1</v>
      </c>
      <c r="I153" s="136"/>
      <c r="J153" s="137">
        <f>ROUND(I153*H153,2)</f>
        <v>0</v>
      </c>
      <c r="K153" s="133" t="s">
        <v>171</v>
      </c>
      <c r="L153" s="30"/>
      <c r="M153" s="138" t="s">
        <v>1</v>
      </c>
      <c r="N153" s="139" t="s">
        <v>47</v>
      </c>
      <c r="P153" s="140">
        <f>O153*H153</f>
        <v>0</v>
      </c>
      <c r="Q153" s="140">
        <v>3.4639999999999997E-2</v>
      </c>
      <c r="R153" s="140">
        <f>Q153*H153</f>
        <v>3.4639999999999997E-2</v>
      </c>
      <c r="S153" s="140">
        <v>0</v>
      </c>
      <c r="T153" s="141">
        <f>S153*H153</f>
        <v>0</v>
      </c>
      <c r="AR153" s="142" t="s">
        <v>245</v>
      </c>
      <c r="AT153" s="142" t="s">
        <v>167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245</v>
      </c>
      <c r="BM153" s="142" t="s">
        <v>1220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1221</v>
      </c>
      <c r="H154" s="148">
        <v>1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89</v>
      </c>
      <c r="AY154" s="146" t="s">
        <v>164</v>
      </c>
    </row>
    <row r="155" spans="2:65" s="1" customFormat="1" ht="21.75" customHeight="1">
      <c r="B155" s="30"/>
      <c r="C155" s="130" t="s">
        <v>8</v>
      </c>
      <c r="D155" s="131" t="s">
        <v>167</v>
      </c>
      <c r="E155" s="132" t="s">
        <v>1222</v>
      </c>
      <c r="F155" s="133" t="s">
        <v>1223</v>
      </c>
      <c r="G155" s="134" t="s">
        <v>317</v>
      </c>
      <c r="H155" s="135">
        <v>1</v>
      </c>
      <c r="I155" s="136"/>
      <c r="J155" s="137">
        <f>ROUND(I155*H155,2)</f>
        <v>0</v>
      </c>
      <c r="K155" s="133" t="s">
        <v>171</v>
      </c>
      <c r="L155" s="30"/>
      <c r="M155" s="138" t="s">
        <v>1</v>
      </c>
      <c r="N155" s="139" t="s">
        <v>47</v>
      </c>
      <c r="P155" s="140">
        <f>O155*H155</f>
        <v>0</v>
      </c>
      <c r="Q155" s="140">
        <v>5.0600000000000003E-3</v>
      </c>
      <c r="R155" s="140">
        <f>Q155*H155</f>
        <v>5.0600000000000003E-3</v>
      </c>
      <c r="S155" s="140">
        <v>0</v>
      </c>
      <c r="T155" s="141">
        <f>S155*H155</f>
        <v>0</v>
      </c>
      <c r="AR155" s="142" t="s">
        <v>245</v>
      </c>
      <c r="AT155" s="142" t="s">
        <v>167</v>
      </c>
      <c r="AU155" s="142" t="s">
        <v>114</v>
      </c>
      <c r="AY155" s="15" t="s">
        <v>164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114</v>
      </c>
      <c r="BK155" s="143">
        <f>ROUND(I155*H155,2)</f>
        <v>0</v>
      </c>
      <c r="BL155" s="15" t="s">
        <v>245</v>
      </c>
      <c r="BM155" s="142" t="s">
        <v>1224</v>
      </c>
    </row>
    <row r="156" spans="2:65" s="12" customFormat="1" ht="11.25">
      <c r="B156" s="144"/>
      <c r="D156" s="145" t="s">
        <v>174</v>
      </c>
      <c r="E156" s="146" t="s">
        <v>1</v>
      </c>
      <c r="F156" s="147" t="s">
        <v>1225</v>
      </c>
      <c r="H156" s="148">
        <v>1</v>
      </c>
      <c r="I156" s="149"/>
      <c r="L156" s="144"/>
      <c r="M156" s="150"/>
      <c r="T156" s="151"/>
      <c r="AT156" s="146" t="s">
        <v>174</v>
      </c>
      <c r="AU156" s="146" t="s">
        <v>114</v>
      </c>
      <c r="AV156" s="12" t="s">
        <v>114</v>
      </c>
      <c r="AW156" s="12" t="s">
        <v>35</v>
      </c>
      <c r="AX156" s="12" t="s">
        <v>89</v>
      </c>
      <c r="AY156" s="146" t="s">
        <v>164</v>
      </c>
    </row>
    <row r="157" spans="2:65" s="1" customFormat="1" ht="16.5" customHeight="1">
      <c r="B157" s="30"/>
      <c r="C157" s="130" t="s">
        <v>231</v>
      </c>
      <c r="D157" s="131" t="s">
        <v>167</v>
      </c>
      <c r="E157" s="132" t="s">
        <v>1226</v>
      </c>
      <c r="F157" s="133" t="s">
        <v>1227</v>
      </c>
      <c r="G157" s="134" t="s">
        <v>317</v>
      </c>
      <c r="H157" s="135">
        <v>3</v>
      </c>
      <c r="I157" s="136"/>
      <c r="J157" s="137">
        <f>ROUND(I157*H157,2)</f>
        <v>0</v>
      </c>
      <c r="K157" s="133" t="s">
        <v>171</v>
      </c>
      <c r="L157" s="30"/>
      <c r="M157" s="138" t="s">
        <v>1</v>
      </c>
      <c r="N157" s="139" t="s">
        <v>47</v>
      </c>
      <c r="P157" s="140">
        <f>O157*H157</f>
        <v>0</v>
      </c>
      <c r="Q157" s="140">
        <v>1.8400000000000001E-3</v>
      </c>
      <c r="R157" s="140">
        <f>Q157*H157</f>
        <v>5.5200000000000006E-3</v>
      </c>
      <c r="S157" s="140">
        <v>0</v>
      </c>
      <c r="T157" s="141">
        <f>S157*H157</f>
        <v>0</v>
      </c>
      <c r="AR157" s="142" t="s">
        <v>245</v>
      </c>
      <c r="AT157" s="142" t="s">
        <v>167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245</v>
      </c>
      <c r="BM157" s="142" t="s">
        <v>1228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1213</v>
      </c>
      <c r="H158" s="148">
        <v>3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89</v>
      </c>
      <c r="AY158" s="146" t="s">
        <v>164</v>
      </c>
    </row>
    <row r="159" spans="2:65" s="1" customFormat="1" ht="16.5" customHeight="1">
      <c r="B159" s="30"/>
      <c r="C159" s="130" t="s">
        <v>236</v>
      </c>
      <c r="D159" s="131" t="s">
        <v>167</v>
      </c>
      <c r="E159" s="132" t="s">
        <v>1229</v>
      </c>
      <c r="F159" s="133" t="s">
        <v>1230</v>
      </c>
      <c r="G159" s="134" t="s">
        <v>317</v>
      </c>
      <c r="H159" s="135">
        <v>1</v>
      </c>
      <c r="I159" s="136"/>
      <c r="J159" s="137">
        <f>ROUND(I159*H159,2)</f>
        <v>0</v>
      </c>
      <c r="K159" s="133" t="s">
        <v>171</v>
      </c>
      <c r="L159" s="30"/>
      <c r="M159" s="138" t="s">
        <v>1</v>
      </c>
      <c r="N159" s="139" t="s">
        <v>47</v>
      </c>
      <c r="P159" s="140">
        <f>O159*H159</f>
        <v>0</v>
      </c>
      <c r="Q159" s="140">
        <v>1.9599999999999999E-3</v>
      </c>
      <c r="R159" s="140">
        <f>Q159*H159</f>
        <v>1.9599999999999999E-3</v>
      </c>
      <c r="S159" s="140">
        <v>0</v>
      </c>
      <c r="T159" s="141">
        <f>S159*H159</f>
        <v>0</v>
      </c>
      <c r="AR159" s="142" t="s">
        <v>245</v>
      </c>
      <c r="AT159" s="142" t="s">
        <v>167</v>
      </c>
      <c r="AU159" s="142" t="s">
        <v>114</v>
      </c>
      <c r="AY159" s="15" t="s">
        <v>164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114</v>
      </c>
      <c r="BK159" s="143">
        <f>ROUND(I159*H159,2)</f>
        <v>0</v>
      </c>
      <c r="BL159" s="15" t="s">
        <v>245</v>
      </c>
      <c r="BM159" s="142" t="s">
        <v>1231</v>
      </c>
    </row>
    <row r="160" spans="2:65" s="12" customFormat="1" ht="11.25">
      <c r="B160" s="144"/>
      <c r="D160" s="145" t="s">
        <v>174</v>
      </c>
      <c r="E160" s="146" t="s">
        <v>1</v>
      </c>
      <c r="F160" s="147" t="s">
        <v>1217</v>
      </c>
      <c r="H160" s="148">
        <v>1</v>
      </c>
      <c r="I160" s="149"/>
      <c r="L160" s="144"/>
      <c r="M160" s="150"/>
      <c r="T160" s="151"/>
      <c r="AT160" s="146" t="s">
        <v>174</v>
      </c>
      <c r="AU160" s="146" t="s">
        <v>114</v>
      </c>
      <c r="AV160" s="12" t="s">
        <v>114</v>
      </c>
      <c r="AW160" s="12" t="s">
        <v>35</v>
      </c>
      <c r="AX160" s="12" t="s">
        <v>89</v>
      </c>
      <c r="AY160" s="146" t="s">
        <v>164</v>
      </c>
    </row>
    <row r="161" spans="2:65" s="1" customFormat="1" ht="16.5" customHeight="1">
      <c r="B161" s="30"/>
      <c r="C161" s="130" t="s">
        <v>105</v>
      </c>
      <c r="D161" s="131" t="s">
        <v>167</v>
      </c>
      <c r="E161" s="132" t="s">
        <v>1232</v>
      </c>
      <c r="F161" s="133" t="s">
        <v>1233</v>
      </c>
      <c r="G161" s="134" t="s">
        <v>317</v>
      </c>
      <c r="H161" s="135">
        <v>1</v>
      </c>
      <c r="I161" s="136"/>
      <c r="J161" s="137">
        <f>ROUND(I161*H161,2)</f>
        <v>0</v>
      </c>
      <c r="K161" s="133" t="s">
        <v>171</v>
      </c>
      <c r="L161" s="30"/>
      <c r="M161" s="138" t="s">
        <v>1</v>
      </c>
      <c r="N161" s="139" t="s">
        <v>47</v>
      </c>
      <c r="P161" s="140">
        <f>O161*H161</f>
        <v>0</v>
      </c>
      <c r="Q161" s="140">
        <v>1.8600000000000001E-3</v>
      </c>
      <c r="R161" s="140">
        <f>Q161*H161</f>
        <v>1.8600000000000001E-3</v>
      </c>
      <c r="S161" s="140">
        <v>0</v>
      </c>
      <c r="T161" s="141">
        <f>S161*H161</f>
        <v>0</v>
      </c>
      <c r="AR161" s="142" t="s">
        <v>245</v>
      </c>
      <c r="AT161" s="142" t="s">
        <v>167</v>
      </c>
      <c r="AU161" s="142" t="s">
        <v>114</v>
      </c>
      <c r="AY161" s="15" t="s">
        <v>164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114</v>
      </c>
      <c r="BK161" s="143">
        <f>ROUND(I161*H161,2)</f>
        <v>0</v>
      </c>
      <c r="BL161" s="15" t="s">
        <v>245</v>
      </c>
      <c r="BM161" s="142" t="s">
        <v>1234</v>
      </c>
    </row>
    <row r="162" spans="2:65" s="12" customFormat="1" ht="11.25">
      <c r="B162" s="144"/>
      <c r="D162" s="145" t="s">
        <v>174</v>
      </c>
      <c r="E162" s="146" t="s">
        <v>1</v>
      </c>
      <c r="F162" s="147" t="s">
        <v>1235</v>
      </c>
      <c r="H162" s="148">
        <v>1</v>
      </c>
      <c r="I162" s="149"/>
      <c r="L162" s="144"/>
      <c r="M162" s="150"/>
      <c r="T162" s="151"/>
      <c r="AT162" s="146" t="s">
        <v>174</v>
      </c>
      <c r="AU162" s="146" t="s">
        <v>114</v>
      </c>
      <c r="AV162" s="12" t="s">
        <v>114</v>
      </c>
      <c r="AW162" s="12" t="s">
        <v>35</v>
      </c>
      <c r="AX162" s="12" t="s">
        <v>89</v>
      </c>
      <c r="AY162" s="146" t="s">
        <v>164</v>
      </c>
    </row>
    <row r="163" spans="2:65" s="1" customFormat="1" ht="16.5" customHeight="1">
      <c r="B163" s="30"/>
      <c r="C163" s="130" t="s">
        <v>245</v>
      </c>
      <c r="D163" s="131" t="s">
        <v>167</v>
      </c>
      <c r="E163" s="132" t="s">
        <v>1236</v>
      </c>
      <c r="F163" s="133" t="s">
        <v>1237</v>
      </c>
      <c r="G163" s="134" t="s">
        <v>347</v>
      </c>
      <c r="H163" s="135">
        <v>3</v>
      </c>
      <c r="I163" s="136"/>
      <c r="J163" s="137">
        <f>ROUND(I163*H163,2)</f>
        <v>0</v>
      </c>
      <c r="K163" s="133" t="s">
        <v>171</v>
      </c>
      <c r="L163" s="30"/>
      <c r="M163" s="138" t="s">
        <v>1</v>
      </c>
      <c r="N163" s="139" t="s">
        <v>47</v>
      </c>
      <c r="P163" s="140">
        <f>O163*H163</f>
        <v>0</v>
      </c>
      <c r="Q163" s="140">
        <v>5.5000000000000003E-4</v>
      </c>
      <c r="R163" s="140">
        <f>Q163*H163</f>
        <v>1.65E-3</v>
      </c>
      <c r="S163" s="140">
        <v>0</v>
      </c>
      <c r="T163" s="141">
        <f>S163*H163</f>
        <v>0</v>
      </c>
      <c r="AR163" s="142" t="s">
        <v>245</v>
      </c>
      <c r="AT163" s="142" t="s">
        <v>167</v>
      </c>
      <c r="AU163" s="142" t="s">
        <v>114</v>
      </c>
      <c r="AY163" s="15" t="s">
        <v>164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114</v>
      </c>
      <c r="BK163" s="143">
        <f>ROUND(I163*H163,2)</f>
        <v>0</v>
      </c>
      <c r="BL163" s="15" t="s">
        <v>245</v>
      </c>
      <c r="BM163" s="142" t="s">
        <v>1238</v>
      </c>
    </row>
    <row r="164" spans="2:65" s="12" customFormat="1" ht="11.25">
      <c r="B164" s="144"/>
      <c r="D164" s="145" t="s">
        <v>174</v>
      </c>
      <c r="E164" s="146" t="s">
        <v>1</v>
      </c>
      <c r="F164" s="147" t="s">
        <v>1213</v>
      </c>
      <c r="H164" s="148">
        <v>3</v>
      </c>
      <c r="I164" s="149"/>
      <c r="L164" s="144"/>
      <c r="M164" s="150"/>
      <c r="T164" s="151"/>
      <c r="AT164" s="146" t="s">
        <v>174</v>
      </c>
      <c r="AU164" s="146" t="s">
        <v>114</v>
      </c>
      <c r="AV164" s="12" t="s">
        <v>114</v>
      </c>
      <c r="AW164" s="12" t="s">
        <v>35</v>
      </c>
      <c r="AX164" s="12" t="s">
        <v>89</v>
      </c>
      <c r="AY164" s="146" t="s">
        <v>164</v>
      </c>
    </row>
    <row r="165" spans="2:65" s="1" customFormat="1" ht="16.5" customHeight="1">
      <c r="B165" s="30"/>
      <c r="C165" s="130" t="s">
        <v>250</v>
      </c>
      <c r="D165" s="131" t="s">
        <v>167</v>
      </c>
      <c r="E165" s="132" t="s">
        <v>1239</v>
      </c>
      <c r="F165" s="133" t="s">
        <v>1240</v>
      </c>
      <c r="G165" s="134" t="s">
        <v>347</v>
      </c>
      <c r="H165" s="135">
        <v>1</v>
      </c>
      <c r="I165" s="136"/>
      <c r="J165" s="137">
        <f>ROUND(I165*H165,2)</f>
        <v>0</v>
      </c>
      <c r="K165" s="133" t="s">
        <v>171</v>
      </c>
      <c r="L165" s="30"/>
      <c r="M165" s="138" t="s">
        <v>1</v>
      </c>
      <c r="N165" s="139" t="s">
        <v>47</v>
      </c>
      <c r="P165" s="140">
        <f>O165*H165</f>
        <v>0</v>
      </c>
      <c r="Q165" s="140">
        <v>1.01E-3</v>
      </c>
      <c r="R165" s="140">
        <f>Q165*H165</f>
        <v>1.01E-3</v>
      </c>
      <c r="S165" s="140">
        <v>0</v>
      </c>
      <c r="T165" s="141">
        <f>S165*H165</f>
        <v>0</v>
      </c>
      <c r="AR165" s="142" t="s">
        <v>245</v>
      </c>
      <c r="AT165" s="142" t="s">
        <v>167</v>
      </c>
      <c r="AU165" s="142" t="s">
        <v>114</v>
      </c>
      <c r="AY165" s="15" t="s">
        <v>164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114</v>
      </c>
      <c r="BK165" s="143">
        <f>ROUND(I165*H165,2)</f>
        <v>0</v>
      </c>
      <c r="BL165" s="15" t="s">
        <v>245</v>
      </c>
      <c r="BM165" s="142" t="s">
        <v>1241</v>
      </c>
    </row>
    <row r="166" spans="2:65" s="12" customFormat="1" ht="11.25">
      <c r="B166" s="144"/>
      <c r="D166" s="145" t="s">
        <v>174</v>
      </c>
      <c r="E166" s="146" t="s">
        <v>1</v>
      </c>
      <c r="F166" s="147" t="s">
        <v>1217</v>
      </c>
      <c r="H166" s="148">
        <v>1</v>
      </c>
      <c r="I166" s="149"/>
      <c r="L166" s="144"/>
      <c r="M166" s="150"/>
      <c r="T166" s="151"/>
      <c r="AT166" s="146" t="s">
        <v>174</v>
      </c>
      <c r="AU166" s="146" t="s">
        <v>114</v>
      </c>
      <c r="AV166" s="12" t="s">
        <v>114</v>
      </c>
      <c r="AW166" s="12" t="s">
        <v>35</v>
      </c>
      <c r="AX166" s="12" t="s">
        <v>89</v>
      </c>
      <c r="AY166" s="146" t="s">
        <v>164</v>
      </c>
    </row>
    <row r="167" spans="2:65" s="11" customFormat="1" ht="22.9" customHeight="1">
      <c r="B167" s="118"/>
      <c r="D167" s="119" t="s">
        <v>80</v>
      </c>
      <c r="E167" s="128" t="s">
        <v>1242</v>
      </c>
      <c r="F167" s="128" t="s">
        <v>1243</v>
      </c>
      <c r="I167" s="121"/>
      <c r="J167" s="129">
        <f>BK167</f>
        <v>0</v>
      </c>
      <c r="L167" s="118"/>
      <c r="M167" s="123"/>
      <c r="P167" s="124">
        <f>SUM(P168:P177)</f>
        <v>0</v>
      </c>
      <c r="R167" s="124">
        <f>SUM(R168:R177)</f>
        <v>4.1000000000000002E-2</v>
      </c>
      <c r="T167" s="125">
        <f>SUM(T168:T177)</f>
        <v>0</v>
      </c>
      <c r="AR167" s="119" t="s">
        <v>114</v>
      </c>
      <c r="AT167" s="126" t="s">
        <v>80</v>
      </c>
      <c r="AU167" s="126" t="s">
        <v>89</v>
      </c>
      <c r="AY167" s="119" t="s">
        <v>164</v>
      </c>
      <c r="BK167" s="127">
        <f>SUM(BK168:BK177)</f>
        <v>0</v>
      </c>
    </row>
    <row r="168" spans="2:65" s="1" customFormat="1" ht="16.5" customHeight="1">
      <c r="B168" s="30"/>
      <c r="C168" s="130" t="s">
        <v>108</v>
      </c>
      <c r="D168" s="131" t="s">
        <v>167</v>
      </c>
      <c r="E168" s="132" t="s">
        <v>1244</v>
      </c>
      <c r="F168" s="133" t="s">
        <v>1245</v>
      </c>
      <c r="G168" s="134" t="s">
        <v>317</v>
      </c>
      <c r="H168" s="135">
        <v>2</v>
      </c>
      <c r="I168" s="136"/>
      <c r="J168" s="137">
        <f>ROUND(I168*H168,2)</f>
        <v>0</v>
      </c>
      <c r="K168" s="133" t="s">
        <v>171</v>
      </c>
      <c r="L168" s="30"/>
      <c r="M168" s="138" t="s">
        <v>1</v>
      </c>
      <c r="N168" s="139" t="s">
        <v>47</v>
      </c>
      <c r="P168" s="140">
        <f>O168*H168</f>
        <v>0</v>
      </c>
      <c r="Q168" s="140">
        <v>1.9349999999999999E-2</v>
      </c>
      <c r="R168" s="140">
        <f>Q168*H168</f>
        <v>3.8699999999999998E-2</v>
      </c>
      <c r="S168" s="140">
        <v>0</v>
      </c>
      <c r="T168" s="141">
        <f>S168*H168</f>
        <v>0</v>
      </c>
      <c r="AR168" s="142" t="s">
        <v>245</v>
      </c>
      <c r="AT168" s="142" t="s">
        <v>167</v>
      </c>
      <c r="AU168" s="142" t="s">
        <v>114</v>
      </c>
      <c r="AY168" s="15" t="s">
        <v>164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114</v>
      </c>
      <c r="BK168" s="143">
        <f>ROUND(I168*H168,2)</f>
        <v>0</v>
      </c>
      <c r="BL168" s="15" t="s">
        <v>245</v>
      </c>
      <c r="BM168" s="142" t="s">
        <v>1246</v>
      </c>
    </row>
    <row r="169" spans="2:65" s="12" customFormat="1" ht="11.25">
      <c r="B169" s="144"/>
      <c r="D169" s="145" t="s">
        <v>174</v>
      </c>
      <c r="E169" s="146" t="s">
        <v>1</v>
      </c>
      <c r="F169" s="147" t="s">
        <v>1209</v>
      </c>
      <c r="H169" s="148">
        <v>2</v>
      </c>
      <c r="I169" s="149"/>
      <c r="L169" s="144"/>
      <c r="M169" s="150"/>
      <c r="T169" s="151"/>
      <c r="AT169" s="146" t="s">
        <v>174</v>
      </c>
      <c r="AU169" s="146" t="s">
        <v>114</v>
      </c>
      <c r="AV169" s="12" t="s">
        <v>114</v>
      </c>
      <c r="AW169" s="12" t="s">
        <v>35</v>
      </c>
      <c r="AX169" s="12" t="s">
        <v>89</v>
      </c>
      <c r="AY169" s="146" t="s">
        <v>164</v>
      </c>
    </row>
    <row r="170" spans="2:65" s="1" customFormat="1" ht="16.5" customHeight="1">
      <c r="B170" s="30"/>
      <c r="C170" s="130" t="s">
        <v>111</v>
      </c>
      <c r="D170" s="131" t="s">
        <v>167</v>
      </c>
      <c r="E170" s="132" t="s">
        <v>1247</v>
      </c>
      <c r="F170" s="133" t="s">
        <v>1248</v>
      </c>
      <c r="G170" s="134" t="s">
        <v>317</v>
      </c>
      <c r="H170" s="135">
        <v>2</v>
      </c>
      <c r="I170" s="136"/>
      <c r="J170" s="137">
        <f>ROUND(I170*H170,2)</f>
        <v>0</v>
      </c>
      <c r="K170" s="133" t="s">
        <v>171</v>
      </c>
      <c r="L170" s="30"/>
      <c r="M170" s="138" t="s">
        <v>1</v>
      </c>
      <c r="N170" s="139" t="s">
        <v>47</v>
      </c>
      <c r="P170" s="140">
        <f>O170*H170</f>
        <v>0</v>
      </c>
      <c r="Q170" s="140">
        <v>1.4999999999999999E-4</v>
      </c>
      <c r="R170" s="140">
        <f>Q170*H170</f>
        <v>2.9999999999999997E-4</v>
      </c>
      <c r="S170" s="140">
        <v>0</v>
      </c>
      <c r="T170" s="141">
        <f>S170*H170</f>
        <v>0</v>
      </c>
      <c r="AR170" s="142" t="s">
        <v>245</v>
      </c>
      <c r="AT170" s="142" t="s">
        <v>167</v>
      </c>
      <c r="AU170" s="142" t="s">
        <v>114</v>
      </c>
      <c r="AY170" s="15" t="s">
        <v>164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114</v>
      </c>
      <c r="BK170" s="143">
        <f>ROUND(I170*H170,2)</f>
        <v>0</v>
      </c>
      <c r="BL170" s="15" t="s">
        <v>245</v>
      </c>
      <c r="BM170" s="142" t="s">
        <v>1249</v>
      </c>
    </row>
    <row r="171" spans="2:65" s="12" customFormat="1" ht="11.25">
      <c r="B171" s="144"/>
      <c r="D171" s="145" t="s">
        <v>174</v>
      </c>
      <c r="E171" s="146" t="s">
        <v>1</v>
      </c>
      <c r="F171" s="147" t="s">
        <v>1209</v>
      </c>
      <c r="H171" s="148">
        <v>2</v>
      </c>
      <c r="I171" s="149"/>
      <c r="L171" s="144"/>
      <c r="M171" s="150"/>
      <c r="T171" s="151"/>
      <c r="AT171" s="146" t="s">
        <v>174</v>
      </c>
      <c r="AU171" s="146" t="s">
        <v>114</v>
      </c>
      <c r="AV171" s="12" t="s">
        <v>114</v>
      </c>
      <c r="AW171" s="12" t="s">
        <v>35</v>
      </c>
      <c r="AX171" s="12" t="s">
        <v>89</v>
      </c>
      <c r="AY171" s="146" t="s">
        <v>164</v>
      </c>
    </row>
    <row r="172" spans="2:65" s="1" customFormat="1" ht="16.5" customHeight="1">
      <c r="B172" s="30"/>
      <c r="C172" s="130" t="s">
        <v>268</v>
      </c>
      <c r="D172" s="131" t="s">
        <v>167</v>
      </c>
      <c r="E172" s="132" t="s">
        <v>1250</v>
      </c>
      <c r="F172" s="133" t="s">
        <v>1251</v>
      </c>
      <c r="G172" s="134" t="s">
        <v>317</v>
      </c>
      <c r="H172" s="135">
        <v>2</v>
      </c>
      <c r="I172" s="136"/>
      <c r="J172" s="137">
        <f>ROUND(I172*H172,2)</f>
        <v>0</v>
      </c>
      <c r="K172" s="133" t="s">
        <v>171</v>
      </c>
      <c r="L172" s="30"/>
      <c r="M172" s="138" t="s">
        <v>1</v>
      </c>
      <c r="N172" s="139" t="s">
        <v>47</v>
      </c>
      <c r="P172" s="140">
        <f>O172*H172</f>
        <v>0</v>
      </c>
      <c r="Q172" s="140">
        <v>5.0000000000000001E-4</v>
      </c>
      <c r="R172" s="140">
        <f>Q172*H172</f>
        <v>1E-3</v>
      </c>
      <c r="S172" s="140">
        <v>0</v>
      </c>
      <c r="T172" s="141">
        <f>S172*H172</f>
        <v>0</v>
      </c>
      <c r="AR172" s="142" t="s">
        <v>245</v>
      </c>
      <c r="AT172" s="142" t="s">
        <v>167</v>
      </c>
      <c r="AU172" s="142" t="s">
        <v>114</v>
      </c>
      <c r="AY172" s="15" t="s">
        <v>164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114</v>
      </c>
      <c r="BK172" s="143">
        <f>ROUND(I172*H172,2)</f>
        <v>0</v>
      </c>
      <c r="BL172" s="15" t="s">
        <v>245</v>
      </c>
      <c r="BM172" s="142" t="s">
        <v>1252</v>
      </c>
    </row>
    <row r="173" spans="2:65" s="12" customFormat="1" ht="11.25">
      <c r="B173" s="144"/>
      <c r="D173" s="145" t="s">
        <v>174</v>
      </c>
      <c r="E173" s="146" t="s">
        <v>1</v>
      </c>
      <c r="F173" s="147" t="s">
        <v>1209</v>
      </c>
      <c r="H173" s="148">
        <v>2</v>
      </c>
      <c r="I173" s="149"/>
      <c r="L173" s="144"/>
      <c r="M173" s="150"/>
      <c r="T173" s="151"/>
      <c r="AT173" s="146" t="s">
        <v>174</v>
      </c>
      <c r="AU173" s="146" t="s">
        <v>114</v>
      </c>
      <c r="AV173" s="12" t="s">
        <v>114</v>
      </c>
      <c r="AW173" s="12" t="s">
        <v>35</v>
      </c>
      <c r="AX173" s="12" t="s">
        <v>89</v>
      </c>
      <c r="AY173" s="146" t="s">
        <v>164</v>
      </c>
    </row>
    <row r="174" spans="2:65" s="1" customFormat="1" ht="16.5" customHeight="1">
      <c r="B174" s="30"/>
      <c r="C174" s="130" t="s">
        <v>7</v>
      </c>
      <c r="D174" s="131" t="s">
        <v>167</v>
      </c>
      <c r="E174" s="132" t="s">
        <v>1253</v>
      </c>
      <c r="F174" s="133" t="s">
        <v>1254</v>
      </c>
      <c r="G174" s="134" t="s">
        <v>317</v>
      </c>
      <c r="H174" s="135">
        <v>2</v>
      </c>
      <c r="I174" s="136"/>
      <c r="J174" s="137">
        <f>ROUND(I174*H174,2)</f>
        <v>0</v>
      </c>
      <c r="K174" s="133" t="s">
        <v>171</v>
      </c>
      <c r="L174" s="30"/>
      <c r="M174" s="138" t="s">
        <v>1</v>
      </c>
      <c r="N174" s="139" t="s">
        <v>47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245</v>
      </c>
      <c r="AT174" s="142" t="s">
        <v>167</v>
      </c>
      <c r="AU174" s="142" t="s">
        <v>114</v>
      </c>
      <c r="AY174" s="15" t="s">
        <v>164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114</v>
      </c>
      <c r="BK174" s="143">
        <f>ROUND(I174*H174,2)</f>
        <v>0</v>
      </c>
      <c r="BL174" s="15" t="s">
        <v>245</v>
      </c>
      <c r="BM174" s="142" t="s">
        <v>1255</v>
      </c>
    </row>
    <row r="175" spans="2:65" s="12" customFormat="1" ht="11.25">
      <c r="B175" s="144"/>
      <c r="D175" s="145" t="s">
        <v>174</v>
      </c>
      <c r="E175" s="146" t="s">
        <v>1</v>
      </c>
      <c r="F175" s="147" t="s">
        <v>1209</v>
      </c>
      <c r="H175" s="148">
        <v>2</v>
      </c>
      <c r="I175" s="149"/>
      <c r="L175" s="144"/>
      <c r="M175" s="150"/>
      <c r="T175" s="151"/>
      <c r="AT175" s="146" t="s">
        <v>174</v>
      </c>
      <c r="AU175" s="146" t="s">
        <v>114</v>
      </c>
      <c r="AV175" s="12" t="s">
        <v>114</v>
      </c>
      <c r="AW175" s="12" t="s">
        <v>35</v>
      </c>
      <c r="AX175" s="12" t="s">
        <v>89</v>
      </c>
      <c r="AY175" s="146" t="s">
        <v>164</v>
      </c>
    </row>
    <row r="176" spans="2:65" s="1" customFormat="1" ht="16.5" customHeight="1">
      <c r="B176" s="30"/>
      <c r="C176" s="162" t="s">
        <v>278</v>
      </c>
      <c r="D176" s="163" t="s">
        <v>536</v>
      </c>
      <c r="E176" s="164" t="s">
        <v>1256</v>
      </c>
      <c r="F176" s="165" t="s">
        <v>1257</v>
      </c>
      <c r="G176" s="166" t="s">
        <v>347</v>
      </c>
      <c r="H176" s="167">
        <v>2</v>
      </c>
      <c r="I176" s="168"/>
      <c r="J176" s="169">
        <f>ROUND(I176*H176,2)</f>
        <v>0</v>
      </c>
      <c r="K176" s="165" t="s">
        <v>171</v>
      </c>
      <c r="L176" s="170"/>
      <c r="M176" s="171" t="s">
        <v>1</v>
      </c>
      <c r="N176" s="172" t="s">
        <v>47</v>
      </c>
      <c r="P176" s="140">
        <f>O176*H176</f>
        <v>0</v>
      </c>
      <c r="Q176" s="140">
        <v>5.0000000000000001E-4</v>
      </c>
      <c r="R176" s="140">
        <f>Q176*H176</f>
        <v>1E-3</v>
      </c>
      <c r="S176" s="140">
        <v>0</v>
      </c>
      <c r="T176" s="141">
        <f>S176*H176</f>
        <v>0</v>
      </c>
      <c r="AR176" s="142" t="s">
        <v>331</v>
      </c>
      <c r="AT176" s="142" t="s">
        <v>536</v>
      </c>
      <c r="AU176" s="142" t="s">
        <v>114</v>
      </c>
      <c r="AY176" s="15" t="s">
        <v>164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114</v>
      </c>
      <c r="BK176" s="143">
        <f>ROUND(I176*H176,2)</f>
        <v>0</v>
      </c>
      <c r="BL176" s="15" t="s">
        <v>245</v>
      </c>
      <c r="BM176" s="142" t="s">
        <v>1258</v>
      </c>
    </row>
    <row r="177" spans="2:65" s="12" customFormat="1" ht="11.25">
      <c r="B177" s="144"/>
      <c r="D177" s="145" t="s">
        <v>174</v>
      </c>
      <c r="E177" s="146" t="s">
        <v>1</v>
      </c>
      <c r="F177" s="147" t="s">
        <v>1209</v>
      </c>
      <c r="H177" s="148">
        <v>2</v>
      </c>
      <c r="I177" s="149"/>
      <c r="L177" s="144"/>
      <c r="M177" s="150"/>
      <c r="T177" s="151"/>
      <c r="AT177" s="146" t="s">
        <v>174</v>
      </c>
      <c r="AU177" s="146" t="s">
        <v>114</v>
      </c>
      <c r="AV177" s="12" t="s">
        <v>114</v>
      </c>
      <c r="AW177" s="12" t="s">
        <v>35</v>
      </c>
      <c r="AX177" s="12" t="s">
        <v>89</v>
      </c>
      <c r="AY177" s="146" t="s">
        <v>164</v>
      </c>
    </row>
    <row r="178" spans="2:65" s="11" customFormat="1" ht="22.9" customHeight="1">
      <c r="B178" s="118"/>
      <c r="D178" s="119" t="s">
        <v>80</v>
      </c>
      <c r="E178" s="128" t="s">
        <v>369</v>
      </c>
      <c r="F178" s="128" t="s">
        <v>370</v>
      </c>
      <c r="I178" s="121"/>
      <c r="J178" s="129">
        <f>BK178</f>
        <v>0</v>
      </c>
      <c r="L178" s="118"/>
      <c r="M178" s="123"/>
      <c r="P178" s="124">
        <f>SUM(P179:P180)</f>
        <v>0</v>
      </c>
      <c r="R178" s="124">
        <f>SUM(R179:R180)</f>
        <v>3.5400000000000001E-2</v>
      </c>
      <c r="T178" s="125">
        <f>SUM(T179:T180)</f>
        <v>0</v>
      </c>
      <c r="AR178" s="119" t="s">
        <v>114</v>
      </c>
      <c r="AT178" s="126" t="s">
        <v>80</v>
      </c>
      <c r="AU178" s="126" t="s">
        <v>89</v>
      </c>
      <c r="AY178" s="119" t="s">
        <v>164</v>
      </c>
      <c r="BK178" s="127">
        <f>SUM(BK179:BK180)</f>
        <v>0</v>
      </c>
    </row>
    <row r="179" spans="2:65" s="1" customFormat="1" ht="16.5" customHeight="1">
      <c r="B179" s="30"/>
      <c r="C179" s="130" t="s">
        <v>283</v>
      </c>
      <c r="D179" s="131" t="s">
        <v>167</v>
      </c>
      <c r="E179" s="132" t="s">
        <v>1259</v>
      </c>
      <c r="F179" s="133" t="s">
        <v>1260</v>
      </c>
      <c r="G179" s="134" t="s">
        <v>347</v>
      </c>
      <c r="H179" s="135">
        <v>2</v>
      </c>
      <c r="I179" s="136"/>
      <c r="J179" s="137">
        <f>ROUND(I179*H179,2)</f>
        <v>0</v>
      </c>
      <c r="K179" s="133" t="s">
        <v>171</v>
      </c>
      <c r="L179" s="30"/>
      <c r="M179" s="138" t="s">
        <v>1</v>
      </c>
      <c r="N179" s="139" t="s">
        <v>47</v>
      </c>
      <c r="P179" s="140">
        <f>O179*H179</f>
        <v>0</v>
      </c>
      <c r="Q179" s="140">
        <v>1.77E-2</v>
      </c>
      <c r="R179" s="140">
        <f>Q179*H179</f>
        <v>3.5400000000000001E-2</v>
      </c>
      <c r="S179" s="140">
        <v>0</v>
      </c>
      <c r="T179" s="141">
        <f>S179*H179</f>
        <v>0</v>
      </c>
      <c r="AR179" s="142" t="s">
        <v>245</v>
      </c>
      <c r="AT179" s="142" t="s">
        <v>167</v>
      </c>
      <c r="AU179" s="142" t="s">
        <v>114</v>
      </c>
      <c r="AY179" s="15" t="s">
        <v>164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114</v>
      </c>
      <c r="BK179" s="143">
        <f>ROUND(I179*H179,2)</f>
        <v>0</v>
      </c>
      <c r="BL179" s="15" t="s">
        <v>245</v>
      </c>
      <c r="BM179" s="142" t="s">
        <v>1261</v>
      </c>
    </row>
    <row r="180" spans="2:65" s="12" customFormat="1" ht="11.25">
      <c r="B180" s="144"/>
      <c r="D180" s="145" t="s">
        <v>174</v>
      </c>
      <c r="E180" s="146" t="s">
        <v>1</v>
      </c>
      <c r="F180" s="147" t="s">
        <v>1262</v>
      </c>
      <c r="H180" s="148">
        <v>2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89</v>
      </c>
      <c r="AY180" s="146" t="s">
        <v>164</v>
      </c>
    </row>
    <row r="181" spans="2:65" s="11" customFormat="1" ht="22.9" customHeight="1">
      <c r="B181" s="118"/>
      <c r="D181" s="119" t="s">
        <v>80</v>
      </c>
      <c r="E181" s="128" t="s">
        <v>1263</v>
      </c>
      <c r="F181" s="128" t="s">
        <v>1264</v>
      </c>
      <c r="I181" s="121"/>
      <c r="J181" s="129">
        <f>BK181</f>
        <v>0</v>
      </c>
      <c r="L181" s="118"/>
      <c r="M181" s="123"/>
      <c r="P181" s="124">
        <f>SUM(P182:P209)</f>
        <v>0</v>
      </c>
      <c r="R181" s="124">
        <f>SUM(R182:R209)</f>
        <v>2.9319999999999999E-2</v>
      </c>
      <c r="T181" s="125">
        <f>SUM(T182:T209)</f>
        <v>0</v>
      </c>
      <c r="AR181" s="119" t="s">
        <v>114</v>
      </c>
      <c r="AT181" s="126" t="s">
        <v>80</v>
      </c>
      <c r="AU181" s="126" t="s">
        <v>89</v>
      </c>
      <c r="AY181" s="119" t="s">
        <v>164</v>
      </c>
      <c r="BK181" s="127">
        <f>SUM(BK182:BK209)</f>
        <v>0</v>
      </c>
    </row>
    <row r="182" spans="2:65" s="1" customFormat="1" ht="24.2" customHeight="1">
      <c r="B182" s="30"/>
      <c r="C182" s="130" t="s">
        <v>287</v>
      </c>
      <c r="D182" s="131" t="s">
        <v>167</v>
      </c>
      <c r="E182" s="132" t="s">
        <v>1265</v>
      </c>
      <c r="F182" s="133" t="s">
        <v>1266</v>
      </c>
      <c r="G182" s="134" t="s">
        <v>1267</v>
      </c>
      <c r="H182" s="135">
        <v>1</v>
      </c>
      <c r="I182" s="136"/>
      <c r="J182" s="137">
        <f>ROUND(I182*H182,2)</f>
        <v>0</v>
      </c>
      <c r="K182" s="133" t="s">
        <v>325</v>
      </c>
      <c r="L182" s="30"/>
      <c r="M182" s="138" t="s">
        <v>1</v>
      </c>
      <c r="N182" s="139" t="s">
        <v>47</v>
      </c>
      <c r="P182" s="140">
        <f>O182*H182</f>
        <v>0</v>
      </c>
      <c r="Q182" s="140">
        <v>1E-3</v>
      </c>
      <c r="R182" s="140">
        <f>Q182*H182</f>
        <v>1E-3</v>
      </c>
      <c r="S182" s="140">
        <v>0</v>
      </c>
      <c r="T182" s="141">
        <f>S182*H182</f>
        <v>0</v>
      </c>
      <c r="AR182" s="142" t="s">
        <v>245</v>
      </c>
      <c r="AT182" s="142" t="s">
        <v>167</v>
      </c>
      <c r="AU182" s="142" t="s">
        <v>114</v>
      </c>
      <c r="AY182" s="15" t="s">
        <v>164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114</v>
      </c>
      <c r="BK182" s="143">
        <f>ROUND(I182*H182,2)</f>
        <v>0</v>
      </c>
      <c r="BL182" s="15" t="s">
        <v>245</v>
      </c>
      <c r="BM182" s="142" t="s">
        <v>1268</v>
      </c>
    </row>
    <row r="183" spans="2:65" s="12" customFormat="1" ht="11.25">
      <c r="B183" s="144"/>
      <c r="D183" s="145" t="s">
        <v>174</v>
      </c>
      <c r="E183" s="146" t="s">
        <v>1</v>
      </c>
      <c r="F183" s="147" t="s">
        <v>89</v>
      </c>
      <c r="H183" s="148">
        <v>1</v>
      </c>
      <c r="I183" s="149"/>
      <c r="L183" s="144"/>
      <c r="M183" s="150"/>
      <c r="T183" s="151"/>
      <c r="AT183" s="146" t="s">
        <v>174</v>
      </c>
      <c r="AU183" s="146" t="s">
        <v>114</v>
      </c>
      <c r="AV183" s="12" t="s">
        <v>114</v>
      </c>
      <c r="AW183" s="12" t="s">
        <v>35</v>
      </c>
      <c r="AX183" s="12" t="s">
        <v>89</v>
      </c>
      <c r="AY183" s="146" t="s">
        <v>164</v>
      </c>
    </row>
    <row r="184" spans="2:65" s="1" customFormat="1" ht="16.5" customHeight="1">
      <c r="B184" s="30"/>
      <c r="C184" s="130" t="s">
        <v>292</v>
      </c>
      <c r="D184" s="131" t="s">
        <v>167</v>
      </c>
      <c r="E184" s="132" t="s">
        <v>1269</v>
      </c>
      <c r="F184" s="133" t="s">
        <v>1270</v>
      </c>
      <c r="G184" s="134" t="s">
        <v>347</v>
      </c>
      <c r="H184" s="135">
        <v>4</v>
      </c>
      <c r="I184" s="136"/>
      <c r="J184" s="137">
        <f>ROUND(I184*H184,2)</f>
        <v>0</v>
      </c>
      <c r="K184" s="133" t="s">
        <v>171</v>
      </c>
      <c r="L184" s="30"/>
      <c r="M184" s="138" t="s">
        <v>1</v>
      </c>
      <c r="N184" s="139" t="s">
        <v>47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245</v>
      </c>
      <c r="AT184" s="142" t="s">
        <v>167</v>
      </c>
      <c r="AU184" s="142" t="s">
        <v>114</v>
      </c>
      <c r="AY184" s="15" t="s">
        <v>164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5" t="s">
        <v>114</v>
      </c>
      <c r="BK184" s="143">
        <f>ROUND(I184*H184,2)</f>
        <v>0</v>
      </c>
      <c r="BL184" s="15" t="s">
        <v>245</v>
      </c>
      <c r="BM184" s="142" t="s">
        <v>1271</v>
      </c>
    </row>
    <row r="185" spans="2:65" s="12" customFormat="1" ht="11.25">
      <c r="B185" s="144"/>
      <c r="D185" s="145" t="s">
        <v>174</v>
      </c>
      <c r="E185" s="146" t="s">
        <v>1</v>
      </c>
      <c r="F185" s="147" t="s">
        <v>1180</v>
      </c>
      <c r="H185" s="148">
        <v>4</v>
      </c>
      <c r="I185" s="149"/>
      <c r="L185" s="144"/>
      <c r="M185" s="150"/>
      <c r="T185" s="151"/>
      <c r="AT185" s="146" t="s">
        <v>174</v>
      </c>
      <c r="AU185" s="146" t="s">
        <v>114</v>
      </c>
      <c r="AV185" s="12" t="s">
        <v>114</v>
      </c>
      <c r="AW185" s="12" t="s">
        <v>35</v>
      </c>
      <c r="AX185" s="12" t="s">
        <v>89</v>
      </c>
      <c r="AY185" s="146" t="s">
        <v>164</v>
      </c>
    </row>
    <row r="186" spans="2:65" s="1" customFormat="1" ht="16.5" customHeight="1">
      <c r="B186" s="30"/>
      <c r="C186" s="162" t="s">
        <v>300</v>
      </c>
      <c r="D186" s="163" t="s">
        <v>536</v>
      </c>
      <c r="E186" s="164" t="s">
        <v>1272</v>
      </c>
      <c r="F186" s="165" t="s">
        <v>1273</v>
      </c>
      <c r="G186" s="166" t="s">
        <v>347</v>
      </c>
      <c r="H186" s="167">
        <v>4</v>
      </c>
      <c r="I186" s="168"/>
      <c r="J186" s="169">
        <f>ROUND(I186*H186,2)</f>
        <v>0</v>
      </c>
      <c r="K186" s="165" t="s">
        <v>171</v>
      </c>
      <c r="L186" s="170"/>
      <c r="M186" s="171" t="s">
        <v>1</v>
      </c>
      <c r="N186" s="172" t="s">
        <v>47</v>
      </c>
      <c r="P186" s="140">
        <f>O186*H186</f>
        <v>0</v>
      </c>
      <c r="Q186" s="140">
        <v>4.0000000000000002E-4</v>
      </c>
      <c r="R186" s="140">
        <f>Q186*H186</f>
        <v>1.6000000000000001E-3</v>
      </c>
      <c r="S186" s="140">
        <v>0</v>
      </c>
      <c r="T186" s="141">
        <f>S186*H186</f>
        <v>0</v>
      </c>
      <c r="AR186" s="142" t="s">
        <v>331</v>
      </c>
      <c r="AT186" s="142" t="s">
        <v>536</v>
      </c>
      <c r="AU186" s="142" t="s">
        <v>114</v>
      </c>
      <c r="AY186" s="15" t="s">
        <v>164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114</v>
      </c>
      <c r="BK186" s="143">
        <f>ROUND(I186*H186,2)</f>
        <v>0</v>
      </c>
      <c r="BL186" s="15" t="s">
        <v>245</v>
      </c>
      <c r="BM186" s="142" t="s">
        <v>1274</v>
      </c>
    </row>
    <row r="187" spans="2:65" s="12" customFormat="1" ht="11.25">
      <c r="B187" s="144"/>
      <c r="D187" s="145" t="s">
        <v>174</v>
      </c>
      <c r="E187" s="146" t="s">
        <v>1</v>
      </c>
      <c r="F187" s="147" t="s">
        <v>1180</v>
      </c>
      <c r="H187" s="148">
        <v>4</v>
      </c>
      <c r="I187" s="149"/>
      <c r="L187" s="144"/>
      <c r="M187" s="150"/>
      <c r="T187" s="151"/>
      <c r="AT187" s="146" t="s">
        <v>174</v>
      </c>
      <c r="AU187" s="146" t="s">
        <v>114</v>
      </c>
      <c r="AV187" s="12" t="s">
        <v>114</v>
      </c>
      <c r="AW187" s="12" t="s">
        <v>35</v>
      </c>
      <c r="AX187" s="12" t="s">
        <v>89</v>
      </c>
      <c r="AY187" s="146" t="s">
        <v>164</v>
      </c>
    </row>
    <row r="188" spans="2:65" s="1" customFormat="1" ht="16.5" customHeight="1">
      <c r="B188" s="30"/>
      <c r="C188" s="130" t="s">
        <v>307</v>
      </c>
      <c r="D188" s="131" t="s">
        <v>167</v>
      </c>
      <c r="E188" s="132" t="s">
        <v>1275</v>
      </c>
      <c r="F188" s="133" t="s">
        <v>1276</v>
      </c>
      <c r="G188" s="134" t="s">
        <v>347</v>
      </c>
      <c r="H188" s="135">
        <v>1</v>
      </c>
      <c r="I188" s="136"/>
      <c r="J188" s="137">
        <f>ROUND(I188*H188,2)</f>
        <v>0</v>
      </c>
      <c r="K188" s="133" t="s">
        <v>171</v>
      </c>
      <c r="L188" s="30"/>
      <c r="M188" s="138" t="s">
        <v>1</v>
      </c>
      <c r="N188" s="139" t="s">
        <v>47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245</v>
      </c>
      <c r="AT188" s="142" t="s">
        <v>167</v>
      </c>
      <c r="AU188" s="142" t="s">
        <v>114</v>
      </c>
      <c r="AY188" s="15" t="s">
        <v>164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114</v>
      </c>
      <c r="BK188" s="143">
        <f>ROUND(I188*H188,2)</f>
        <v>0</v>
      </c>
      <c r="BL188" s="15" t="s">
        <v>245</v>
      </c>
      <c r="BM188" s="142" t="s">
        <v>1277</v>
      </c>
    </row>
    <row r="189" spans="2:65" s="12" customFormat="1" ht="11.25">
      <c r="B189" s="144"/>
      <c r="D189" s="145" t="s">
        <v>174</v>
      </c>
      <c r="E189" s="146" t="s">
        <v>1</v>
      </c>
      <c r="F189" s="147" t="s">
        <v>1278</v>
      </c>
      <c r="H189" s="148">
        <v>1</v>
      </c>
      <c r="I189" s="149"/>
      <c r="L189" s="144"/>
      <c r="M189" s="150"/>
      <c r="T189" s="151"/>
      <c r="AT189" s="146" t="s">
        <v>174</v>
      </c>
      <c r="AU189" s="146" t="s">
        <v>114</v>
      </c>
      <c r="AV189" s="12" t="s">
        <v>114</v>
      </c>
      <c r="AW189" s="12" t="s">
        <v>35</v>
      </c>
      <c r="AX189" s="12" t="s">
        <v>89</v>
      </c>
      <c r="AY189" s="146" t="s">
        <v>164</v>
      </c>
    </row>
    <row r="190" spans="2:65" s="1" customFormat="1" ht="16.5" customHeight="1">
      <c r="B190" s="30"/>
      <c r="C190" s="162" t="s">
        <v>314</v>
      </c>
      <c r="D190" s="163" t="s">
        <v>536</v>
      </c>
      <c r="E190" s="164" t="s">
        <v>1279</v>
      </c>
      <c r="F190" s="165" t="s">
        <v>1280</v>
      </c>
      <c r="G190" s="166" t="s">
        <v>347</v>
      </c>
      <c r="H190" s="167">
        <v>1</v>
      </c>
      <c r="I190" s="168"/>
      <c r="J190" s="169">
        <f>ROUND(I190*H190,2)</f>
        <v>0</v>
      </c>
      <c r="K190" s="165" t="s">
        <v>171</v>
      </c>
      <c r="L190" s="170"/>
      <c r="M190" s="171" t="s">
        <v>1</v>
      </c>
      <c r="N190" s="172" t="s">
        <v>47</v>
      </c>
      <c r="P190" s="140">
        <f>O190*H190</f>
        <v>0</v>
      </c>
      <c r="Q190" s="140">
        <v>1.4E-2</v>
      </c>
      <c r="R190" s="140">
        <f>Q190*H190</f>
        <v>1.4E-2</v>
      </c>
      <c r="S190" s="140">
        <v>0</v>
      </c>
      <c r="T190" s="141">
        <f>S190*H190</f>
        <v>0</v>
      </c>
      <c r="AR190" s="142" t="s">
        <v>331</v>
      </c>
      <c r="AT190" s="142" t="s">
        <v>536</v>
      </c>
      <c r="AU190" s="142" t="s">
        <v>114</v>
      </c>
      <c r="AY190" s="15" t="s">
        <v>164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114</v>
      </c>
      <c r="BK190" s="143">
        <f>ROUND(I190*H190,2)</f>
        <v>0</v>
      </c>
      <c r="BL190" s="15" t="s">
        <v>245</v>
      </c>
      <c r="BM190" s="142" t="s">
        <v>1281</v>
      </c>
    </row>
    <row r="191" spans="2:65" s="12" customFormat="1" ht="11.25">
      <c r="B191" s="144"/>
      <c r="D191" s="145" t="s">
        <v>174</v>
      </c>
      <c r="E191" s="146" t="s">
        <v>1</v>
      </c>
      <c r="F191" s="147" t="s">
        <v>1278</v>
      </c>
      <c r="H191" s="148">
        <v>1</v>
      </c>
      <c r="I191" s="149"/>
      <c r="L191" s="144"/>
      <c r="M191" s="150"/>
      <c r="T191" s="151"/>
      <c r="AT191" s="146" t="s">
        <v>174</v>
      </c>
      <c r="AU191" s="146" t="s">
        <v>114</v>
      </c>
      <c r="AV191" s="12" t="s">
        <v>114</v>
      </c>
      <c r="AW191" s="12" t="s">
        <v>35</v>
      </c>
      <c r="AX191" s="12" t="s">
        <v>89</v>
      </c>
      <c r="AY191" s="146" t="s">
        <v>164</v>
      </c>
    </row>
    <row r="192" spans="2:65" s="1" customFormat="1" ht="16.5" customHeight="1">
      <c r="B192" s="30"/>
      <c r="C192" s="130" t="s">
        <v>319</v>
      </c>
      <c r="D192" s="131" t="s">
        <v>167</v>
      </c>
      <c r="E192" s="132" t="s">
        <v>1282</v>
      </c>
      <c r="F192" s="133" t="s">
        <v>1283</v>
      </c>
      <c r="G192" s="134" t="s">
        <v>347</v>
      </c>
      <c r="H192" s="135">
        <v>4</v>
      </c>
      <c r="I192" s="136"/>
      <c r="J192" s="137">
        <f>ROUND(I192*H192,2)</f>
        <v>0</v>
      </c>
      <c r="K192" s="133" t="s">
        <v>171</v>
      </c>
      <c r="L192" s="30"/>
      <c r="M192" s="138" t="s">
        <v>1</v>
      </c>
      <c r="N192" s="139" t="s">
        <v>47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245</v>
      </c>
      <c r="AT192" s="142" t="s">
        <v>167</v>
      </c>
      <c r="AU192" s="142" t="s">
        <v>114</v>
      </c>
      <c r="AY192" s="15" t="s">
        <v>164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114</v>
      </c>
      <c r="BK192" s="143">
        <f>ROUND(I192*H192,2)</f>
        <v>0</v>
      </c>
      <c r="BL192" s="15" t="s">
        <v>245</v>
      </c>
      <c r="BM192" s="142" t="s">
        <v>1284</v>
      </c>
    </row>
    <row r="193" spans="2:65" s="12" customFormat="1" ht="11.25">
      <c r="B193" s="144"/>
      <c r="D193" s="145" t="s">
        <v>174</v>
      </c>
      <c r="E193" s="146" t="s">
        <v>1</v>
      </c>
      <c r="F193" s="147" t="s">
        <v>1180</v>
      </c>
      <c r="H193" s="148">
        <v>4</v>
      </c>
      <c r="I193" s="149"/>
      <c r="L193" s="144"/>
      <c r="M193" s="150"/>
      <c r="T193" s="151"/>
      <c r="AT193" s="146" t="s">
        <v>174</v>
      </c>
      <c r="AU193" s="146" t="s">
        <v>114</v>
      </c>
      <c r="AV193" s="12" t="s">
        <v>114</v>
      </c>
      <c r="AW193" s="12" t="s">
        <v>35</v>
      </c>
      <c r="AX193" s="12" t="s">
        <v>89</v>
      </c>
      <c r="AY193" s="146" t="s">
        <v>164</v>
      </c>
    </row>
    <row r="194" spans="2:65" s="1" customFormat="1" ht="16.5" customHeight="1">
      <c r="B194" s="30"/>
      <c r="C194" s="162" t="s">
        <v>115</v>
      </c>
      <c r="D194" s="163" t="s">
        <v>536</v>
      </c>
      <c r="E194" s="164" t="s">
        <v>1285</v>
      </c>
      <c r="F194" s="165" t="s">
        <v>1286</v>
      </c>
      <c r="G194" s="166" t="s">
        <v>347</v>
      </c>
      <c r="H194" s="167">
        <v>4</v>
      </c>
      <c r="I194" s="168"/>
      <c r="J194" s="169">
        <f>ROUND(I194*H194,2)</f>
        <v>0</v>
      </c>
      <c r="K194" s="165" t="s">
        <v>171</v>
      </c>
      <c r="L194" s="170"/>
      <c r="M194" s="171" t="s">
        <v>1</v>
      </c>
      <c r="N194" s="172" t="s">
        <v>47</v>
      </c>
      <c r="P194" s="140">
        <f>O194*H194</f>
        <v>0</v>
      </c>
      <c r="Q194" s="140">
        <v>1.4999999999999999E-4</v>
      </c>
      <c r="R194" s="140">
        <f>Q194*H194</f>
        <v>5.9999999999999995E-4</v>
      </c>
      <c r="S194" s="140">
        <v>0</v>
      </c>
      <c r="T194" s="141">
        <f>S194*H194</f>
        <v>0</v>
      </c>
      <c r="AR194" s="142" t="s">
        <v>331</v>
      </c>
      <c r="AT194" s="142" t="s">
        <v>536</v>
      </c>
      <c r="AU194" s="142" t="s">
        <v>114</v>
      </c>
      <c r="AY194" s="15" t="s">
        <v>164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114</v>
      </c>
      <c r="BK194" s="143">
        <f>ROUND(I194*H194,2)</f>
        <v>0</v>
      </c>
      <c r="BL194" s="15" t="s">
        <v>245</v>
      </c>
      <c r="BM194" s="142" t="s">
        <v>1287</v>
      </c>
    </row>
    <row r="195" spans="2:65" s="12" customFormat="1" ht="11.25">
      <c r="B195" s="144"/>
      <c r="D195" s="145" t="s">
        <v>174</v>
      </c>
      <c r="E195" s="146" t="s">
        <v>1</v>
      </c>
      <c r="F195" s="147" t="s">
        <v>1180</v>
      </c>
      <c r="H195" s="148">
        <v>4</v>
      </c>
      <c r="I195" s="149"/>
      <c r="L195" s="144"/>
      <c r="M195" s="150"/>
      <c r="T195" s="151"/>
      <c r="AT195" s="146" t="s">
        <v>174</v>
      </c>
      <c r="AU195" s="146" t="s">
        <v>114</v>
      </c>
      <c r="AV195" s="12" t="s">
        <v>114</v>
      </c>
      <c r="AW195" s="12" t="s">
        <v>35</v>
      </c>
      <c r="AX195" s="12" t="s">
        <v>89</v>
      </c>
      <c r="AY195" s="146" t="s">
        <v>164</v>
      </c>
    </row>
    <row r="196" spans="2:65" s="1" customFormat="1" ht="16.5" customHeight="1">
      <c r="B196" s="30"/>
      <c r="C196" s="130" t="s">
        <v>327</v>
      </c>
      <c r="D196" s="131" t="s">
        <v>167</v>
      </c>
      <c r="E196" s="132" t="s">
        <v>1288</v>
      </c>
      <c r="F196" s="133" t="s">
        <v>1289</v>
      </c>
      <c r="G196" s="134" t="s">
        <v>347</v>
      </c>
      <c r="H196" s="135">
        <v>2</v>
      </c>
      <c r="I196" s="136"/>
      <c r="J196" s="137">
        <f>ROUND(I196*H196,2)</f>
        <v>0</v>
      </c>
      <c r="K196" s="133" t="s">
        <v>171</v>
      </c>
      <c r="L196" s="30"/>
      <c r="M196" s="138" t="s">
        <v>1</v>
      </c>
      <c r="N196" s="139" t="s">
        <v>47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245</v>
      </c>
      <c r="AT196" s="142" t="s">
        <v>167</v>
      </c>
      <c r="AU196" s="142" t="s">
        <v>114</v>
      </c>
      <c r="AY196" s="15" t="s">
        <v>164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5" t="s">
        <v>114</v>
      </c>
      <c r="BK196" s="143">
        <f>ROUND(I196*H196,2)</f>
        <v>0</v>
      </c>
      <c r="BL196" s="15" t="s">
        <v>245</v>
      </c>
      <c r="BM196" s="142" t="s">
        <v>1290</v>
      </c>
    </row>
    <row r="197" spans="2:65" s="12" customFormat="1" ht="11.25">
      <c r="B197" s="144"/>
      <c r="D197" s="145" t="s">
        <v>174</v>
      </c>
      <c r="E197" s="146" t="s">
        <v>1</v>
      </c>
      <c r="F197" s="147" t="s">
        <v>1184</v>
      </c>
      <c r="H197" s="148">
        <v>2</v>
      </c>
      <c r="I197" s="149"/>
      <c r="L197" s="144"/>
      <c r="M197" s="150"/>
      <c r="T197" s="151"/>
      <c r="AT197" s="146" t="s">
        <v>174</v>
      </c>
      <c r="AU197" s="146" t="s">
        <v>114</v>
      </c>
      <c r="AV197" s="12" t="s">
        <v>114</v>
      </c>
      <c r="AW197" s="12" t="s">
        <v>35</v>
      </c>
      <c r="AX197" s="12" t="s">
        <v>89</v>
      </c>
      <c r="AY197" s="146" t="s">
        <v>164</v>
      </c>
    </row>
    <row r="198" spans="2:65" s="1" customFormat="1" ht="16.5" customHeight="1">
      <c r="B198" s="30"/>
      <c r="C198" s="162" t="s">
        <v>331</v>
      </c>
      <c r="D198" s="163" t="s">
        <v>536</v>
      </c>
      <c r="E198" s="164" t="s">
        <v>1291</v>
      </c>
      <c r="F198" s="165" t="s">
        <v>1292</v>
      </c>
      <c r="G198" s="166" t="s">
        <v>347</v>
      </c>
      <c r="H198" s="167">
        <v>2</v>
      </c>
      <c r="I198" s="168"/>
      <c r="J198" s="169">
        <f>ROUND(I198*H198,2)</f>
        <v>0</v>
      </c>
      <c r="K198" s="165" t="s">
        <v>171</v>
      </c>
      <c r="L198" s="170"/>
      <c r="M198" s="171" t="s">
        <v>1</v>
      </c>
      <c r="N198" s="172" t="s">
        <v>47</v>
      </c>
      <c r="P198" s="140">
        <f>O198*H198</f>
        <v>0</v>
      </c>
      <c r="Q198" s="140">
        <v>2.9999999999999997E-4</v>
      </c>
      <c r="R198" s="140">
        <f>Q198*H198</f>
        <v>5.9999999999999995E-4</v>
      </c>
      <c r="S198" s="140">
        <v>0</v>
      </c>
      <c r="T198" s="141">
        <f>S198*H198</f>
        <v>0</v>
      </c>
      <c r="AR198" s="142" t="s">
        <v>331</v>
      </c>
      <c r="AT198" s="142" t="s">
        <v>536</v>
      </c>
      <c r="AU198" s="142" t="s">
        <v>114</v>
      </c>
      <c r="AY198" s="15" t="s">
        <v>164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114</v>
      </c>
      <c r="BK198" s="143">
        <f>ROUND(I198*H198,2)</f>
        <v>0</v>
      </c>
      <c r="BL198" s="15" t="s">
        <v>245</v>
      </c>
      <c r="BM198" s="142" t="s">
        <v>1293</v>
      </c>
    </row>
    <row r="199" spans="2:65" s="12" customFormat="1" ht="11.25">
      <c r="B199" s="144"/>
      <c r="D199" s="145" t="s">
        <v>174</v>
      </c>
      <c r="E199" s="146" t="s">
        <v>1</v>
      </c>
      <c r="F199" s="147" t="s">
        <v>1184</v>
      </c>
      <c r="H199" s="148">
        <v>2</v>
      </c>
      <c r="I199" s="149"/>
      <c r="L199" s="144"/>
      <c r="M199" s="150"/>
      <c r="T199" s="151"/>
      <c r="AT199" s="146" t="s">
        <v>174</v>
      </c>
      <c r="AU199" s="146" t="s">
        <v>114</v>
      </c>
      <c r="AV199" s="12" t="s">
        <v>114</v>
      </c>
      <c r="AW199" s="12" t="s">
        <v>35</v>
      </c>
      <c r="AX199" s="12" t="s">
        <v>89</v>
      </c>
      <c r="AY199" s="146" t="s">
        <v>164</v>
      </c>
    </row>
    <row r="200" spans="2:65" s="1" customFormat="1" ht="21.75" customHeight="1">
      <c r="B200" s="30"/>
      <c r="C200" s="130" t="s">
        <v>335</v>
      </c>
      <c r="D200" s="131" t="s">
        <v>167</v>
      </c>
      <c r="E200" s="132" t="s">
        <v>1294</v>
      </c>
      <c r="F200" s="133" t="s">
        <v>1295</v>
      </c>
      <c r="G200" s="134" t="s">
        <v>276</v>
      </c>
      <c r="H200" s="135">
        <v>3</v>
      </c>
      <c r="I200" s="136"/>
      <c r="J200" s="137">
        <f>ROUND(I200*H200,2)</f>
        <v>0</v>
      </c>
      <c r="K200" s="133" t="s">
        <v>171</v>
      </c>
      <c r="L200" s="30"/>
      <c r="M200" s="138" t="s">
        <v>1</v>
      </c>
      <c r="N200" s="139" t="s">
        <v>47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245</v>
      </c>
      <c r="AT200" s="142" t="s">
        <v>167</v>
      </c>
      <c r="AU200" s="142" t="s">
        <v>114</v>
      </c>
      <c r="AY200" s="15" t="s">
        <v>164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114</v>
      </c>
      <c r="BK200" s="143">
        <f>ROUND(I200*H200,2)</f>
        <v>0</v>
      </c>
      <c r="BL200" s="15" t="s">
        <v>245</v>
      </c>
      <c r="BM200" s="142" t="s">
        <v>1296</v>
      </c>
    </row>
    <row r="201" spans="2:65" s="12" customFormat="1" ht="11.25">
      <c r="B201" s="144"/>
      <c r="D201" s="145" t="s">
        <v>174</v>
      </c>
      <c r="E201" s="146" t="s">
        <v>1</v>
      </c>
      <c r="F201" s="147" t="s">
        <v>1297</v>
      </c>
      <c r="H201" s="148">
        <v>3</v>
      </c>
      <c r="I201" s="149"/>
      <c r="L201" s="144"/>
      <c r="M201" s="150"/>
      <c r="T201" s="151"/>
      <c r="AT201" s="146" t="s">
        <v>174</v>
      </c>
      <c r="AU201" s="146" t="s">
        <v>114</v>
      </c>
      <c r="AV201" s="12" t="s">
        <v>114</v>
      </c>
      <c r="AW201" s="12" t="s">
        <v>35</v>
      </c>
      <c r="AX201" s="12" t="s">
        <v>89</v>
      </c>
      <c r="AY201" s="146" t="s">
        <v>164</v>
      </c>
    </row>
    <row r="202" spans="2:65" s="1" customFormat="1" ht="16.5" customHeight="1">
      <c r="B202" s="30"/>
      <c r="C202" s="162" t="s">
        <v>339</v>
      </c>
      <c r="D202" s="163" t="s">
        <v>536</v>
      </c>
      <c r="E202" s="164" t="s">
        <v>1298</v>
      </c>
      <c r="F202" s="165" t="s">
        <v>1299</v>
      </c>
      <c r="G202" s="166" t="s">
        <v>276</v>
      </c>
      <c r="H202" s="167">
        <v>3.6</v>
      </c>
      <c r="I202" s="168"/>
      <c r="J202" s="169">
        <f>ROUND(I202*H202,2)</f>
        <v>0</v>
      </c>
      <c r="K202" s="165" t="s">
        <v>171</v>
      </c>
      <c r="L202" s="170"/>
      <c r="M202" s="171" t="s">
        <v>1</v>
      </c>
      <c r="N202" s="172" t="s">
        <v>47</v>
      </c>
      <c r="P202" s="140">
        <f>O202*H202</f>
        <v>0</v>
      </c>
      <c r="Q202" s="140">
        <v>1.8E-3</v>
      </c>
      <c r="R202" s="140">
        <f>Q202*H202</f>
        <v>6.4799999999999996E-3</v>
      </c>
      <c r="S202" s="140">
        <v>0</v>
      </c>
      <c r="T202" s="141">
        <f>S202*H202</f>
        <v>0</v>
      </c>
      <c r="AR202" s="142" t="s">
        <v>331</v>
      </c>
      <c r="AT202" s="142" t="s">
        <v>536</v>
      </c>
      <c r="AU202" s="142" t="s">
        <v>114</v>
      </c>
      <c r="AY202" s="15" t="s">
        <v>164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5" t="s">
        <v>114</v>
      </c>
      <c r="BK202" s="143">
        <f>ROUND(I202*H202,2)</f>
        <v>0</v>
      </c>
      <c r="BL202" s="15" t="s">
        <v>245</v>
      </c>
      <c r="BM202" s="142" t="s">
        <v>1300</v>
      </c>
    </row>
    <row r="203" spans="2:65" s="12" customFormat="1" ht="11.25">
      <c r="B203" s="144"/>
      <c r="D203" s="145" t="s">
        <v>174</v>
      </c>
      <c r="E203" s="146" t="s">
        <v>1</v>
      </c>
      <c r="F203" s="147" t="s">
        <v>1301</v>
      </c>
      <c r="H203" s="148">
        <v>3.6</v>
      </c>
      <c r="I203" s="149"/>
      <c r="L203" s="144"/>
      <c r="M203" s="150"/>
      <c r="T203" s="151"/>
      <c r="AT203" s="146" t="s">
        <v>174</v>
      </c>
      <c r="AU203" s="146" t="s">
        <v>114</v>
      </c>
      <c r="AV203" s="12" t="s">
        <v>114</v>
      </c>
      <c r="AW203" s="12" t="s">
        <v>35</v>
      </c>
      <c r="AX203" s="12" t="s">
        <v>89</v>
      </c>
      <c r="AY203" s="146" t="s">
        <v>164</v>
      </c>
    </row>
    <row r="204" spans="2:65" s="1" customFormat="1" ht="16.5" customHeight="1">
      <c r="B204" s="30"/>
      <c r="C204" s="130" t="s">
        <v>344</v>
      </c>
      <c r="D204" s="131" t="s">
        <v>167</v>
      </c>
      <c r="E204" s="132" t="s">
        <v>1302</v>
      </c>
      <c r="F204" s="133" t="s">
        <v>1303</v>
      </c>
      <c r="G204" s="134" t="s">
        <v>276</v>
      </c>
      <c r="H204" s="135">
        <v>6</v>
      </c>
      <c r="I204" s="136"/>
      <c r="J204" s="137">
        <f>ROUND(I204*H204,2)</f>
        <v>0</v>
      </c>
      <c r="K204" s="133" t="s">
        <v>171</v>
      </c>
      <c r="L204" s="30"/>
      <c r="M204" s="138" t="s">
        <v>1</v>
      </c>
      <c r="N204" s="139" t="s">
        <v>47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245</v>
      </c>
      <c r="AT204" s="142" t="s">
        <v>167</v>
      </c>
      <c r="AU204" s="142" t="s">
        <v>114</v>
      </c>
      <c r="AY204" s="15" t="s">
        <v>164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5" t="s">
        <v>114</v>
      </c>
      <c r="BK204" s="143">
        <f>ROUND(I204*H204,2)</f>
        <v>0</v>
      </c>
      <c r="BL204" s="15" t="s">
        <v>245</v>
      </c>
      <c r="BM204" s="142" t="s">
        <v>1304</v>
      </c>
    </row>
    <row r="205" spans="2:65" s="12" customFormat="1" ht="11.25">
      <c r="B205" s="144"/>
      <c r="D205" s="145" t="s">
        <v>174</v>
      </c>
      <c r="E205" s="146" t="s">
        <v>1</v>
      </c>
      <c r="F205" s="147" t="s">
        <v>1305</v>
      </c>
      <c r="H205" s="148">
        <v>6</v>
      </c>
      <c r="I205" s="149"/>
      <c r="L205" s="144"/>
      <c r="M205" s="150"/>
      <c r="T205" s="151"/>
      <c r="AT205" s="146" t="s">
        <v>174</v>
      </c>
      <c r="AU205" s="146" t="s">
        <v>114</v>
      </c>
      <c r="AV205" s="12" t="s">
        <v>114</v>
      </c>
      <c r="AW205" s="12" t="s">
        <v>35</v>
      </c>
      <c r="AX205" s="12" t="s">
        <v>89</v>
      </c>
      <c r="AY205" s="146" t="s">
        <v>164</v>
      </c>
    </row>
    <row r="206" spans="2:65" s="1" customFormat="1" ht="16.5" customHeight="1">
      <c r="B206" s="30"/>
      <c r="C206" s="162" t="s">
        <v>350</v>
      </c>
      <c r="D206" s="163" t="s">
        <v>536</v>
      </c>
      <c r="E206" s="164" t="s">
        <v>1306</v>
      </c>
      <c r="F206" s="165" t="s">
        <v>1307</v>
      </c>
      <c r="G206" s="166" t="s">
        <v>276</v>
      </c>
      <c r="H206" s="167">
        <v>7.2</v>
      </c>
      <c r="I206" s="168"/>
      <c r="J206" s="169">
        <f>ROUND(I206*H206,2)</f>
        <v>0</v>
      </c>
      <c r="K206" s="165" t="s">
        <v>171</v>
      </c>
      <c r="L206" s="170"/>
      <c r="M206" s="171" t="s">
        <v>1</v>
      </c>
      <c r="N206" s="172" t="s">
        <v>47</v>
      </c>
      <c r="P206" s="140">
        <f>O206*H206</f>
        <v>0</v>
      </c>
      <c r="Q206" s="140">
        <v>6.9999999999999999E-4</v>
      </c>
      <c r="R206" s="140">
        <f>Q206*H206</f>
        <v>5.0400000000000002E-3</v>
      </c>
      <c r="S206" s="140">
        <v>0</v>
      </c>
      <c r="T206" s="141">
        <f>S206*H206</f>
        <v>0</v>
      </c>
      <c r="AR206" s="142" t="s">
        <v>331</v>
      </c>
      <c r="AT206" s="142" t="s">
        <v>536</v>
      </c>
      <c r="AU206" s="142" t="s">
        <v>114</v>
      </c>
      <c r="AY206" s="15" t="s">
        <v>164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114</v>
      </c>
      <c r="BK206" s="143">
        <f>ROUND(I206*H206,2)</f>
        <v>0</v>
      </c>
      <c r="BL206" s="15" t="s">
        <v>245</v>
      </c>
      <c r="BM206" s="142" t="s">
        <v>1308</v>
      </c>
    </row>
    <row r="207" spans="2:65" s="12" customFormat="1" ht="11.25">
      <c r="B207" s="144"/>
      <c r="D207" s="145" t="s">
        <v>174</v>
      </c>
      <c r="E207" s="146" t="s">
        <v>1</v>
      </c>
      <c r="F207" s="147" t="s">
        <v>1309</v>
      </c>
      <c r="H207" s="148">
        <v>7.2</v>
      </c>
      <c r="I207" s="149"/>
      <c r="L207" s="144"/>
      <c r="M207" s="150"/>
      <c r="T207" s="151"/>
      <c r="AT207" s="146" t="s">
        <v>174</v>
      </c>
      <c r="AU207" s="146" t="s">
        <v>114</v>
      </c>
      <c r="AV207" s="12" t="s">
        <v>114</v>
      </c>
      <c r="AW207" s="12" t="s">
        <v>35</v>
      </c>
      <c r="AX207" s="12" t="s">
        <v>89</v>
      </c>
      <c r="AY207" s="146" t="s">
        <v>164</v>
      </c>
    </row>
    <row r="208" spans="2:65" s="1" customFormat="1" ht="16.5" customHeight="1">
      <c r="B208" s="30"/>
      <c r="C208" s="130" t="s">
        <v>354</v>
      </c>
      <c r="D208" s="131" t="s">
        <v>167</v>
      </c>
      <c r="E208" s="132" t="s">
        <v>1310</v>
      </c>
      <c r="F208" s="133" t="s">
        <v>1311</v>
      </c>
      <c r="G208" s="134" t="s">
        <v>271</v>
      </c>
      <c r="H208" s="135">
        <v>0.05</v>
      </c>
      <c r="I208" s="136"/>
      <c r="J208" s="137">
        <f>ROUND(I208*H208,2)</f>
        <v>0</v>
      </c>
      <c r="K208" s="133" t="s">
        <v>171</v>
      </c>
      <c r="L208" s="30"/>
      <c r="M208" s="138" t="s">
        <v>1</v>
      </c>
      <c r="N208" s="139" t="s">
        <v>47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245</v>
      </c>
      <c r="AT208" s="142" t="s">
        <v>167</v>
      </c>
      <c r="AU208" s="142" t="s">
        <v>114</v>
      </c>
      <c r="AY208" s="15" t="s">
        <v>164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114</v>
      </c>
      <c r="BK208" s="143">
        <f>ROUND(I208*H208,2)</f>
        <v>0</v>
      </c>
      <c r="BL208" s="15" t="s">
        <v>245</v>
      </c>
      <c r="BM208" s="142" t="s">
        <v>1312</v>
      </c>
    </row>
    <row r="209" spans="2:65" s="12" customFormat="1" ht="11.25">
      <c r="B209" s="144"/>
      <c r="D209" s="145" t="s">
        <v>174</v>
      </c>
      <c r="E209" s="146" t="s">
        <v>1</v>
      </c>
      <c r="F209" s="147" t="s">
        <v>1313</v>
      </c>
      <c r="H209" s="148">
        <v>0.05</v>
      </c>
      <c r="I209" s="149"/>
      <c r="L209" s="144"/>
      <c r="M209" s="150"/>
      <c r="T209" s="151"/>
      <c r="AT209" s="146" t="s">
        <v>174</v>
      </c>
      <c r="AU209" s="146" t="s">
        <v>114</v>
      </c>
      <c r="AV209" s="12" t="s">
        <v>114</v>
      </c>
      <c r="AW209" s="12" t="s">
        <v>35</v>
      </c>
      <c r="AX209" s="12" t="s">
        <v>89</v>
      </c>
      <c r="AY209" s="146" t="s">
        <v>164</v>
      </c>
    </row>
    <row r="210" spans="2:65" s="11" customFormat="1" ht="22.9" customHeight="1">
      <c r="B210" s="118"/>
      <c r="D210" s="119" t="s">
        <v>80</v>
      </c>
      <c r="E210" s="128" t="s">
        <v>392</v>
      </c>
      <c r="F210" s="128" t="s">
        <v>393</v>
      </c>
      <c r="I210" s="121"/>
      <c r="J210" s="129">
        <f>BK210</f>
        <v>0</v>
      </c>
      <c r="L210" s="118"/>
      <c r="M210" s="123"/>
      <c r="P210" s="124">
        <f>SUM(P211:P214)</f>
        <v>0</v>
      </c>
      <c r="R210" s="124">
        <f>SUM(R211:R214)</f>
        <v>4.8815999999999998E-2</v>
      </c>
      <c r="T210" s="125">
        <f>SUM(T211:T214)</f>
        <v>0</v>
      </c>
      <c r="AR210" s="119" t="s">
        <v>114</v>
      </c>
      <c r="AT210" s="126" t="s">
        <v>80</v>
      </c>
      <c r="AU210" s="126" t="s">
        <v>89</v>
      </c>
      <c r="AY210" s="119" t="s">
        <v>164</v>
      </c>
      <c r="BK210" s="127">
        <f>SUM(BK211:BK214)</f>
        <v>0</v>
      </c>
    </row>
    <row r="211" spans="2:65" s="1" customFormat="1" ht="16.5" customHeight="1">
      <c r="B211" s="30"/>
      <c r="C211" s="130" t="s">
        <v>360</v>
      </c>
      <c r="D211" s="131" t="s">
        <v>167</v>
      </c>
      <c r="E211" s="132" t="s">
        <v>1314</v>
      </c>
      <c r="F211" s="133" t="s">
        <v>1315</v>
      </c>
      <c r="G211" s="134" t="s">
        <v>170</v>
      </c>
      <c r="H211" s="135">
        <v>3.6</v>
      </c>
      <c r="I211" s="136"/>
      <c r="J211" s="137">
        <f>ROUND(I211*H211,2)</f>
        <v>0</v>
      </c>
      <c r="K211" s="133" t="s">
        <v>171</v>
      </c>
      <c r="L211" s="30"/>
      <c r="M211" s="138" t="s">
        <v>1</v>
      </c>
      <c r="N211" s="139" t="s">
        <v>47</v>
      </c>
      <c r="P211" s="140">
        <f>O211*H211</f>
        <v>0</v>
      </c>
      <c r="Q211" s="140">
        <v>1.3559999999999999E-2</v>
      </c>
      <c r="R211" s="140">
        <f>Q211*H211</f>
        <v>4.8815999999999998E-2</v>
      </c>
      <c r="S211" s="140">
        <v>0</v>
      </c>
      <c r="T211" s="141">
        <f>S211*H211</f>
        <v>0</v>
      </c>
      <c r="AR211" s="142" t="s">
        <v>245</v>
      </c>
      <c r="AT211" s="142" t="s">
        <v>167</v>
      </c>
      <c r="AU211" s="142" t="s">
        <v>114</v>
      </c>
      <c r="AY211" s="15" t="s">
        <v>164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114</v>
      </c>
      <c r="BK211" s="143">
        <f>ROUND(I211*H211,2)</f>
        <v>0</v>
      </c>
      <c r="BL211" s="15" t="s">
        <v>245</v>
      </c>
      <c r="BM211" s="142" t="s">
        <v>1316</v>
      </c>
    </row>
    <row r="212" spans="2:65" s="12" customFormat="1" ht="11.25">
      <c r="B212" s="144"/>
      <c r="D212" s="145" t="s">
        <v>174</v>
      </c>
      <c r="E212" s="146" t="s">
        <v>1</v>
      </c>
      <c r="F212" s="147" t="s">
        <v>1317</v>
      </c>
      <c r="H212" s="148">
        <v>3.6</v>
      </c>
      <c r="I212" s="149"/>
      <c r="L212" s="144"/>
      <c r="M212" s="150"/>
      <c r="T212" s="151"/>
      <c r="AT212" s="146" t="s">
        <v>174</v>
      </c>
      <c r="AU212" s="146" t="s">
        <v>114</v>
      </c>
      <c r="AV212" s="12" t="s">
        <v>114</v>
      </c>
      <c r="AW212" s="12" t="s">
        <v>35</v>
      </c>
      <c r="AX212" s="12" t="s">
        <v>89</v>
      </c>
      <c r="AY212" s="146" t="s">
        <v>164</v>
      </c>
    </row>
    <row r="213" spans="2:65" s="1" customFormat="1" ht="16.5" customHeight="1">
      <c r="B213" s="30"/>
      <c r="C213" s="130" t="s">
        <v>365</v>
      </c>
      <c r="D213" s="131" t="s">
        <v>167</v>
      </c>
      <c r="E213" s="132" t="s">
        <v>669</v>
      </c>
      <c r="F213" s="133" t="s">
        <v>670</v>
      </c>
      <c r="G213" s="134" t="s">
        <v>271</v>
      </c>
      <c r="H213" s="135">
        <v>0.06</v>
      </c>
      <c r="I213" s="136"/>
      <c r="J213" s="137">
        <f>ROUND(I213*H213,2)</f>
        <v>0</v>
      </c>
      <c r="K213" s="133" t="s">
        <v>171</v>
      </c>
      <c r="L213" s="30"/>
      <c r="M213" s="138" t="s">
        <v>1</v>
      </c>
      <c r="N213" s="139" t="s">
        <v>47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245</v>
      </c>
      <c r="AT213" s="142" t="s">
        <v>167</v>
      </c>
      <c r="AU213" s="142" t="s">
        <v>114</v>
      </c>
      <c r="AY213" s="15" t="s">
        <v>164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114</v>
      </c>
      <c r="BK213" s="143">
        <f>ROUND(I213*H213,2)</f>
        <v>0</v>
      </c>
      <c r="BL213" s="15" t="s">
        <v>245</v>
      </c>
      <c r="BM213" s="142" t="s">
        <v>1318</v>
      </c>
    </row>
    <row r="214" spans="2:65" s="12" customFormat="1" ht="11.25">
      <c r="B214" s="144"/>
      <c r="D214" s="145" t="s">
        <v>174</v>
      </c>
      <c r="E214" s="146" t="s">
        <v>1</v>
      </c>
      <c r="F214" s="147" t="s">
        <v>1319</v>
      </c>
      <c r="H214" s="148">
        <v>0.06</v>
      </c>
      <c r="I214" s="149"/>
      <c r="L214" s="144"/>
      <c r="M214" s="159"/>
      <c r="N214" s="160"/>
      <c r="O214" s="160"/>
      <c r="P214" s="160"/>
      <c r="Q214" s="160"/>
      <c r="R214" s="160"/>
      <c r="S214" s="160"/>
      <c r="T214" s="161"/>
      <c r="AT214" s="146" t="s">
        <v>174</v>
      </c>
      <c r="AU214" s="146" t="s">
        <v>114</v>
      </c>
      <c r="AV214" s="12" t="s">
        <v>114</v>
      </c>
      <c r="AW214" s="12" t="s">
        <v>35</v>
      </c>
      <c r="AX214" s="12" t="s">
        <v>89</v>
      </c>
      <c r="AY214" s="146" t="s">
        <v>164</v>
      </c>
    </row>
    <row r="215" spans="2:65" s="1" customFormat="1" ht="6.95" customHeight="1">
      <c r="B215" s="42"/>
      <c r="C215" s="43"/>
      <c r="D215" s="43"/>
      <c r="E215" s="43"/>
      <c r="F215" s="43"/>
      <c r="G215" s="43"/>
      <c r="H215" s="43"/>
      <c r="I215" s="43"/>
      <c r="J215" s="43"/>
      <c r="K215" s="43"/>
      <c r="L215" s="30"/>
    </row>
  </sheetData>
  <sheetProtection algorithmName="SHA-512" hashValue="OJ9tGjErOhjNKNSbvidKCRwuVu+9xkIe8qGN/Lo2XDIk9FbEQZx2BhfIq8IvYYdvl8l8zcjqJBhHd7ofb9bupg==" saltValue="WcaO6sK0fBSv9MsLfnmfOU1cRgz43LndsXNNkT6vRSwv67l+PrCn2iTxZ+fbOZKo/mHE8ftbfumy7zQh4UvISQ==" spinCount="100000" sheet="1" objects="1" scenarios="1" formatColumns="0" formatRows="0" autoFilter="0"/>
  <autoFilter ref="C125:K214" xr:uid="{00000000-0009-0000-0000-000006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2" manualBreakCount="2">
    <brk id="148" min="2" max="10" man="1"/>
    <brk id="183" min="2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BM267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107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1320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ROUND(J131,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ROUND((SUM(BE131:BE266)),  2)</f>
        <v>0</v>
      </c>
      <c r="I33" s="90">
        <v>0.21</v>
      </c>
      <c r="J33" s="89">
        <f>ROUND(((SUM(BE131:BE266))*I33),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ROUND((SUM(BF131:BF266)),  2)</f>
        <v>0</v>
      </c>
      <c r="I34" s="90">
        <v>0.12</v>
      </c>
      <c r="J34" s="89">
        <f>ROUND(((SUM(BF131:BF266))*I34),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ROUND((SUM(BG131:BG266)),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ROUND((SUM(BH131:BH266)),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ROUND((SUM(BI131:BI266)),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15 - TOPENÍ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J131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129</v>
      </c>
      <c r="E97" s="104"/>
      <c r="F97" s="104"/>
      <c r="G97" s="104"/>
      <c r="H97" s="104"/>
      <c r="I97" s="104"/>
      <c r="J97" s="105">
        <f>J132</f>
        <v>0</v>
      </c>
      <c r="L97" s="102"/>
    </row>
    <row r="98" spans="2:12" s="9" customFormat="1" ht="19.899999999999999" customHeight="1">
      <c r="B98" s="106"/>
      <c r="D98" s="107" t="s">
        <v>525</v>
      </c>
      <c r="E98" s="108"/>
      <c r="F98" s="108"/>
      <c r="G98" s="108"/>
      <c r="H98" s="108"/>
      <c r="I98" s="108"/>
      <c r="J98" s="109">
        <f>J133</f>
        <v>0</v>
      </c>
      <c r="L98" s="106"/>
    </row>
    <row r="99" spans="2:12" s="9" customFormat="1" ht="19.899999999999999" customHeight="1">
      <c r="B99" s="106"/>
      <c r="D99" s="107" t="s">
        <v>526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8" customFormat="1" ht="24.95" customHeight="1">
      <c r="B100" s="102"/>
      <c r="D100" s="103" t="s">
        <v>132</v>
      </c>
      <c r="E100" s="104"/>
      <c r="F100" s="104"/>
      <c r="G100" s="104"/>
      <c r="H100" s="104"/>
      <c r="I100" s="104"/>
      <c r="J100" s="105">
        <f>J139</f>
        <v>0</v>
      </c>
      <c r="L100" s="102"/>
    </row>
    <row r="101" spans="2:12" s="9" customFormat="1" ht="19.899999999999999" customHeight="1">
      <c r="B101" s="106"/>
      <c r="D101" s="107" t="s">
        <v>134</v>
      </c>
      <c r="E101" s="108"/>
      <c r="F101" s="108"/>
      <c r="G101" s="108"/>
      <c r="H101" s="108"/>
      <c r="I101" s="108"/>
      <c r="J101" s="109">
        <f>J140</f>
        <v>0</v>
      </c>
      <c r="L101" s="106"/>
    </row>
    <row r="102" spans="2:12" s="9" customFormat="1" ht="19.899999999999999" customHeight="1">
      <c r="B102" s="106"/>
      <c r="D102" s="107" t="s">
        <v>136</v>
      </c>
      <c r="E102" s="108"/>
      <c r="F102" s="108"/>
      <c r="G102" s="108"/>
      <c r="H102" s="108"/>
      <c r="I102" s="108"/>
      <c r="J102" s="109">
        <f>J159</f>
        <v>0</v>
      </c>
      <c r="L102" s="106"/>
    </row>
    <row r="103" spans="2:12" s="9" customFormat="1" ht="19.899999999999999" customHeight="1">
      <c r="B103" s="106"/>
      <c r="D103" s="107" t="s">
        <v>1321</v>
      </c>
      <c r="E103" s="108"/>
      <c r="F103" s="108"/>
      <c r="G103" s="108"/>
      <c r="H103" s="108"/>
      <c r="I103" s="108"/>
      <c r="J103" s="109">
        <f>J170</f>
        <v>0</v>
      </c>
      <c r="L103" s="106"/>
    </row>
    <row r="104" spans="2:12" s="9" customFormat="1" ht="19.899999999999999" customHeight="1">
      <c r="B104" s="106"/>
      <c r="D104" s="107" t="s">
        <v>1322</v>
      </c>
      <c r="E104" s="108"/>
      <c r="F104" s="108"/>
      <c r="G104" s="108"/>
      <c r="H104" s="108"/>
      <c r="I104" s="108"/>
      <c r="J104" s="109">
        <f>J173</f>
        <v>0</v>
      </c>
      <c r="L104" s="106"/>
    </row>
    <row r="105" spans="2:12" s="9" customFormat="1" ht="19.899999999999999" customHeight="1">
      <c r="B105" s="106"/>
      <c r="D105" s="107" t="s">
        <v>1323</v>
      </c>
      <c r="E105" s="108"/>
      <c r="F105" s="108"/>
      <c r="G105" s="108"/>
      <c r="H105" s="108"/>
      <c r="I105" s="108"/>
      <c r="J105" s="109">
        <f>J202</f>
        <v>0</v>
      </c>
      <c r="L105" s="106"/>
    </row>
    <row r="106" spans="2:12" s="9" customFormat="1" ht="19.899999999999999" customHeight="1">
      <c r="B106" s="106"/>
      <c r="D106" s="107" t="s">
        <v>137</v>
      </c>
      <c r="E106" s="108"/>
      <c r="F106" s="108"/>
      <c r="G106" s="108"/>
      <c r="H106" s="108"/>
      <c r="I106" s="108"/>
      <c r="J106" s="109">
        <f>J211</f>
        <v>0</v>
      </c>
      <c r="L106" s="106"/>
    </row>
    <row r="107" spans="2:12" s="9" customFormat="1" ht="19.899999999999999" customHeight="1">
      <c r="B107" s="106"/>
      <c r="D107" s="107" t="s">
        <v>1324</v>
      </c>
      <c r="E107" s="108"/>
      <c r="F107" s="108"/>
      <c r="G107" s="108"/>
      <c r="H107" s="108"/>
      <c r="I107" s="108"/>
      <c r="J107" s="109">
        <f>J230</f>
        <v>0</v>
      </c>
      <c r="L107" s="106"/>
    </row>
    <row r="108" spans="2:12" s="9" customFormat="1" ht="19.899999999999999" customHeight="1">
      <c r="B108" s="106"/>
      <c r="D108" s="107" t="s">
        <v>1325</v>
      </c>
      <c r="E108" s="108"/>
      <c r="F108" s="108"/>
      <c r="G108" s="108"/>
      <c r="H108" s="108"/>
      <c r="I108" s="108"/>
      <c r="J108" s="109">
        <f>J237</f>
        <v>0</v>
      </c>
      <c r="L108" s="106"/>
    </row>
    <row r="109" spans="2:12" s="9" customFormat="1" ht="19.899999999999999" customHeight="1">
      <c r="B109" s="106"/>
      <c r="D109" s="107" t="s">
        <v>148</v>
      </c>
      <c r="E109" s="108"/>
      <c r="F109" s="108"/>
      <c r="G109" s="108"/>
      <c r="H109" s="108"/>
      <c r="I109" s="108"/>
      <c r="J109" s="109">
        <f>J246</f>
        <v>0</v>
      </c>
      <c r="L109" s="106"/>
    </row>
    <row r="110" spans="2:12" s="8" customFormat="1" ht="24.95" customHeight="1">
      <c r="B110" s="102"/>
      <c r="D110" s="103" t="s">
        <v>1326</v>
      </c>
      <c r="E110" s="104"/>
      <c r="F110" s="104"/>
      <c r="G110" s="104"/>
      <c r="H110" s="104"/>
      <c r="I110" s="104"/>
      <c r="J110" s="105">
        <f>J263</f>
        <v>0</v>
      </c>
      <c r="L110" s="102"/>
    </row>
    <row r="111" spans="2:12" s="9" customFormat="1" ht="19.899999999999999" customHeight="1">
      <c r="B111" s="106"/>
      <c r="D111" s="107" t="s">
        <v>1327</v>
      </c>
      <c r="E111" s="108"/>
      <c r="F111" s="108"/>
      <c r="G111" s="108"/>
      <c r="H111" s="108"/>
      <c r="I111" s="108"/>
      <c r="J111" s="109">
        <f>J264</f>
        <v>0</v>
      </c>
      <c r="L111" s="106"/>
    </row>
    <row r="112" spans="2:12" s="1" customFormat="1" ht="21.75" customHeight="1">
      <c r="B112" s="30"/>
      <c r="L112" s="30"/>
    </row>
    <row r="113" spans="2:1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0"/>
    </row>
    <row r="117" spans="2:12" s="1" customFormat="1" ht="6.95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0"/>
    </row>
    <row r="118" spans="2:12" s="1" customFormat="1" ht="24.95" customHeight="1">
      <c r="B118" s="30"/>
      <c r="C118" s="19" t="s">
        <v>149</v>
      </c>
      <c r="L118" s="30"/>
    </row>
    <row r="119" spans="2:12" s="1" customFormat="1" ht="6.95" customHeight="1">
      <c r="B119" s="30"/>
      <c r="L119" s="30"/>
    </row>
    <row r="120" spans="2:12" s="1" customFormat="1" ht="12" customHeight="1">
      <c r="B120" s="30"/>
      <c r="C120" s="25" t="s">
        <v>16</v>
      </c>
      <c r="L120" s="30"/>
    </row>
    <row r="121" spans="2:12" s="1" customFormat="1" ht="16.5" customHeight="1">
      <c r="B121" s="30"/>
      <c r="E121" s="217" t="str">
        <f>E7</f>
        <v>CERMNA-462</v>
      </c>
      <c r="F121" s="218"/>
      <c r="G121" s="218"/>
      <c r="H121" s="218"/>
      <c r="L121" s="30"/>
    </row>
    <row r="122" spans="2:12" s="1" customFormat="1" ht="12" customHeight="1">
      <c r="B122" s="30"/>
      <c r="C122" s="25" t="s">
        <v>122</v>
      </c>
      <c r="L122" s="30"/>
    </row>
    <row r="123" spans="2:12" s="1" customFormat="1" ht="16.5" customHeight="1">
      <c r="B123" s="30"/>
      <c r="E123" s="183" t="str">
        <f>E9</f>
        <v>15 - TOPENÍ</v>
      </c>
      <c r="F123" s="219"/>
      <c r="G123" s="219"/>
      <c r="H123" s="219"/>
      <c r="L123" s="30"/>
    </row>
    <row r="124" spans="2:12" s="1" customFormat="1" ht="6.95" customHeight="1">
      <c r="B124" s="30"/>
      <c r="L124" s="30"/>
    </row>
    <row r="125" spans="2:12" s="1" customFormat="1" ht="12" customHeight="1">
      <c r="B125" s="30"/>
      <c r="C125" s="25" t="s">
        <v>21</v>
      </c>
      <c r="F125" s="23" t="str">
        <f>F12</f>
        <v>Dolní Čermná</v>
      </c>
      <c r="I125" s="25" t="s">
        <v>23</v>
      </c>
      <c r="J125" s="50" t="str">
        <f>IF(J12="","",J12)</f>
        <v>27. 3. 2025</v>
      </c>
      <c r="L125" s="30"/>
    </row>
    <row r="126" spans="2:12" s="1" customFormat="1" ht="6.95" customHeight="1">
      <c r="B126" s="30"/>
      <c r="L126" s="30"/>
    </row>
    <row r="127" spans="2:12" s="1" customFormat="1" ht="15.2" customHeight="1">
      <c r="B127" s="30"/>
      <c r="C127" s="25" t="s">
        <v>25</v>
      </c>
      <c r="F127" s="23" t="str">
        <f>E15</f>
        <v>Dětský domov Dolní Čermná</v>
      </c>
      <c r="I127" s="25" t="s">
        <v>32</v>
      </c>
      <c r="J127" s="28" t="str">
        <f>E21</f>
        <v>vs-studio s.r.o.</v>
      </c>
      <c r="L127" s="30"/>
    </row>
    <row r="128" spans="2:12" s="1" customFormat="1" ht="15.2" customHeight="1">
      <c r="B128" s="30"/>
      <c r="C128" s="25" t="s">
        <v>30</v>
      </c>
      <c r="F128" s="23" t="str">
        <f>IF(E18="","",E18)</f>
        <v>Vyplň údaj</v>
      </c>
      <c r="I128" s="25" t="s">
        <v>36</v>
      </c>
      <c r="J128" s="28" t="str">
        <f>E24</f>
        <v>Jaroslav Klíma</v>
      </c>
      <c r="L128" s="30"/>
    </row>
    <row r="129" spans="2:65" s="1" customFormat="1" ht="10.35" customHeight="1">
      <c r="B129" s="30"/>
      <c r="L129" s="30"/>
    </row>
    <row r="130" spans="2:65" s="10" customFormat="1" ht="29.25" customHeight="1">
      <c r="B130" s="110"/>
      <c r="C130" s="111" t="s">
        <v>150</v>
      </c>
      <c r="D130" s="112" t="s">
        <v>66</v>
      </c>
      <c r="E130" s="112" t="s">
        <v>62</v>
      </c>
      <c r="F130" s="112" t="s">
        <v>63</v>
      </c>
      <c r="G130" s="112" t="s">
        <v>151</v>
      </c>
      <c r="H130" s="112" t="s">
        <v>152</v>
      </c>
      <c r="I130" s="112" t="s">
        <v>153</v>
      </c>
      <c r="J130" s="112" t="s">
        <v>126</v>
      </c>
      <c r="K130" s="113" t="s">
        <v>154</v>
      </c>
      <c r="L130" s="110"/>
      <c r="M130" s="57" t="s">
        <v>1</v>
      </c>
      <c r="N130" s="58" t="s">
        <v>45</v>
      </c>
      <c r="O130" s="58" t="s">
        <v>155</v>
      </c>
      <c r="P130" s="58" t="s">
        <v>156</v>
      </c>
      <c r="Q130" s="58" t="s">
        <v>157</v>
      </c>
      <c r="R130" s="58" t="s">
        <v>158</v>
      </c>
      <c r="S130" s="58" t="s">
        <v>159</v>
      </c>
      <c r="T130" s="59" t="s">
        <v>160</v>
      </c>
    </row>
    <row r="131" spans="2:65" s="1" customFormat="1" ht="22.9" customHeight="1">
      <c r="B131" s="30"/>
      <c r="C131" s="62" t="s">
        <v>161</v>
      </c>
      <c r="J131" s="114">
        <f>BK131</f>
        <v>0</v>
      </c>
      <c r="L131" s="30"/>
      <c r="M131" s="60"/>
      <c r="N131" s="51"/>
      <c r="O131" s="51"/>
      <c r="P131" s="115">
        <f>P132+P139+P263</f>
        <v>0</v>
      </c>
      <c r="Q131" s="51"/>
      <c r="R131" s="115">
        <f>R132+R139+R263</f>
        <v>2.0148869999999999</v>
      </c>
      <c r="S131" s="51"/>
      <c r="T131" s="116">
        <f>T132+T139+T263</f>
        <v>0</v>
      </c>
      <c r="AT131" s="15" t="s">
        <v>80</v>
      </c>
      <c r="AU131" s="15" t="s">
        <v>128</v>
      </c>
      <c r="BK131" s="117">
        <f>BK132+BK139+BK263</f>
        <v>0</v>
      </c>
    </row>
    <row r="132" spans="2:65" s="11" customFormat="1" ht="25.9" customHeight="1">
      <c r="B132" s="118"/>
      <c r="D132" s="119" t="s">
        <v>80</v>
      </c>
      <c r="E132" s="120" t="s">
        <v>162</v>
      </c>
      <c r="F132" s="120" t="s">
        <v>163</v>
      </c>
      <c r="I132" s="121"/>
      <c r="J132" s="122">
        <f>BK132</f>
        <v>0</v>
      </c>
      <c r="L132" s="118"/>
      <c r="M132" s="123"/>
      <c r="P132" s="124">
        <f>P133+P136</f>
        <v>0</v>
      </c>
      <c r="R132" s="124">
        <f>R133+R136</f>
        <v>0.20331000000000002</v>
      </c>
      <c r="T132" s="125">
        <f>T133+T136</f>
        <v>0</v>
      </c>
      <c r="AR132" s="119" t="s">
        <v>89</v>
      </c>
      <c r="AT132" s="126" t="s">
        <v>80</v>
      </c>
      <c r="AU132" s="126" t="s">
        <v>81</v>
      </c>
      <c r="AY132" s="119" t="s">
        <v>164</v>
      </c>
      <c r="BK132" s="127">
        <f>BK133+BK136</f>
        <v>0</v>
      </c>
    </row>
    <row r="133" spans="2:65" s="11" customFormat="1" ht="22.9" customHeight="1">
      <c r="B133" s="118"/>
      <c r="D133" s="119" t="s">
        <v>80</v>
      </c>
      <c r="E133" s="128" t="s">
        <v>180</v>
      </c>
      <c r="F133" s="128" t="s">
        <v>527</v>
      </c>
      <c r="I133" s="121"/>
      <c r="J133" s="129">
        <f>BK133</f>
        <v>0</v>
      </c>
      <c r="L133" s="118"/>
      <c r="M133" s="123"/>
      <c r="P133" s="124">
        <f>SUM(P134:P135)</f>
        <v>0</v>
      </c>
      <c r="R133" s="124">
        <f>SUM(R134:R135)</f>
        <v>3.31E-3</v>
      </c>
      <c r="T133" s="125">
        <f>SUM(T134:T135)</f>
        <v>0</v>
      </c>
      <c r="AR133" s="119" t="s">
        <v>89</v>
      </c>
      <c r="AT133" s="126" t="s">
        <v>80</v>
      </c>
      <c r="AU133" s="126" t="s">
        <v>89</v>
      </c>
      <c r="AY133" s="119" t="s">
        <v>164</v>
      </c>
      <c r="BK133" s="127">
        <f>SUM(BK134:BK135)</f>
        <v>0</v>
      </c>
    </row>
    <row r="134" spans="2:65" s="1" customFormat="1" ht="16.5" customHeight="1">
      <c r="B134" s="30"/>
      <c r="C134" s="130" t="s">
        <v>89</v>
      </c>
      <c r="D134" s="131" t="s">
        <v>167</v>
      </c>
      <c r="E134" s="132" t="s">
        <v>1328</v>
      </c>
      <c r="F134" s="133" t="s">
        <v>1329</v>
      </c>
      <c r="G134" s="134" t="s">
        <v>347</v>
      </c>
      <c r="H134" s="135">
        <v>1</v>
      </c>
      <c r="I134" s="136"/>
      <c r="J134" s="137">
        <f>ROUND(I134*H134,2)</f>
        <v>0</v>
      </c>
      <c r="K134" s="133" t="s">
        <v>325</v>
      </c>
      <c r="L134" s="30"/>
      <c r="M134" s="138" t="s">
        <v>1</v>
      </c>
      <c r="N134" s="139" t="s">
        <v>47</v>
      </c>
      <c r="P134" s="140">
        <f>O134*H134</f>
        <v>0</v>
      </c>
      <c r="Q134" s="140">
        <v>3.31E-3</v>
      </c>
      <c r="R134" s="140">
        <f>Q134*H134</f>
        <v>3.31E-3</v>
      </c>
      <c r="S134" s="140">
        <v>0</v>
      </c>
      <c r="T134" s="141">
        <f>S134*H134</f>
        <v>0</v>
      </c>
      <c r="AR134" s="142" t="s">
        <v>172</v>
      </c>
      <c r="AT134" s="142" t="s">
        <v>167</v>
      </c>
      <c r="AU134" s="142" t="s">
        <v>114</v>
      </c>
      <c r="AY134" s="15" t="s">
        <v>164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114</v>
      </c>
      <c r="BK134" s="143">
        <f>ROUND(I134*H134,2)</f>
        <v>0</v>
      </c>
      <c r="BL134" s="15" t="s">
        <v>172</v>
      </c>
      <c r="BM134" s="142" t="s">
        <v>1330</v>
      </c>
    </row>
    <row r="135" spans="2:65" s="12" customFormat="1" ht="11.25">
      <c r="B135" s="144"/>
      <c r="D135" s="145" t="s">
        <v>174</v>
      </c>
      <c r="E135" s="146" t="s">
        <v>1</v>
      </c>
      <c r="F135" s="147" t="s">
        <v>89</v>
      </c>
      <c r="H135" s="148">
        <v>1</v>
      </c>
      <c r="I135" s="149"/>
      <c r="L135" s="144"/>
      <c r="M135" s="150"/>
      <c r="T135" s="151"/>
      <c r="AT135" s="146" t="s">
        <v>174</v>
      </c>
      <c r="AU135" s="146" t="s">
        <v>114</v>
      </c>
      <c r="AV135" s="12" t="s">
        <v>114</v>
      </c>
      <c r="AW135" s="12" t="s">
        <v>35</v>
      </c>
      <c r="AX135" s="12" t="s">
        <v>89</v>
      </c>
      <c r="AY135" s="146" t="s">
        <v>164</v>
      </c>
    </row>
    <row r="136" spans="2:65" s="11" customFormat="1" ht="22.9" customHeight="1">
      <c r="B136" s="118"/>
      <c r="D136" s="119" t="s">
        <v>80</v>
      </c>
      <c r="E136" s="128" t="s">
        <v>192</v>
      </c>
      <c r="F136" s="128" t="s">
        <v>549</v>
      </c>
      <c r="I136" s="121"/>
      <c r="J136" s="129">
        <f>BK136</f>
        <v>0</v>
      </c>
      <c r="L136" s="118"/>
      <c r="M136" s="123"/>
      <c r="P136" s="124">
        <f>SUM(P137:P138)</f>
        <v>0</v>
      </c>
      <c r="R136" s="124">
        <f>SUM(R137:R138)</f>
        <v>0.2</v>
      </c>
      <c r="T136" s="125">
        <f>SUM(T137:T138)</f>
        <v>0</v>
      </c>
      <c r="AR136" s="119" t="s">
        <v>89</v>
      </c>
      <c r="AT136" s="126" t="s">
        <v>80</v>
      </c>
      <c r="AU136" s="126" t="s">
        <v>89</v>
      </c>
      <c r="AY136" s="119" t="s">
        <v>164</v>
      </c>
      <c r="BK136" s="127">
        <f>SUM(BK137:BK138)</f>
        <v>0</v>
      </c>
    </row>
    <row r="137" spans="2:65" s="1" customFormat="1" ht="24.2" customHeight="1">
      <c r="B137" s="30"/>
      <c r="C137" s="130" t="s">
        <v>114</v>
      </c>
      <c r="D137" s="131" t="s">
        <v>167</v>
      </c>
      <c r="E137" s="132" t="s">
        <v>1331</v>
      </c>
      <c r="F137" s="133" t="s">
        <v>1332</v>
      </c>
      <c r="G137" s="134" t="s">
        <v>521</v>
      </c>
      <c r="H137" s="135">
        <v>1</v>
      </c>
      <c r="I137" s="136"/>
      <c r="J137" s="137">
        <f>ROUND(I137*H137,2)</f>
        <v>0</v>
      </c>
      <c r="K137" s="133" t="s">
        <v>325</v>
      </c>
      <c r="L137" s="30"/>
      <c r="M137" s="138" t="s">
        <v>1</v>
      </c>
      <c r="N137" s="139" t="s">
        <v>47</v>
      </c>
      <c r="P137" s="140">
        <f>O137*H137</f>
        <v>0</v>
      </c>
      <c r="Q137" s="140">
        <v>0.2</v>
      </c>
      <c r="R137" s="140">
        <f>Q137*H137</f>
        <v>0.2</v>
      </c>
      <c r="S137" s="140">
        <v>0</v>
      </c>
      <c r="T137" s="141">
        <f>S137*H137</f>
        <v>0</v>
      </c>
      <c r="AR137" s="142" t="s">
        <v>172</v>
      </c>
      <c r="AT137" s="142" t="s">
        <v>167</v>
      </c>
      <c r="AU137" s="142" t="s">
        <v>114</v>
      </c>
      <c r="AY137" s="15" t="s">
        <v>164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114</v>
      </c>
      <c r="BK137" s="143">
        <f>ROUND(I137*H137,2)</f>
        <v>0</v>
      </c>
      <c r="BL137" s="15" t="s">
        <v>172</v>
      </c>
      <c r="BM137" s="142" t="s">
        <v>1333</v>
      </c>
    </row>
    <row r="138" spans="2:65" s="12" customFormat="1" ht="11.25">
      <c r="B138" s="144"/>
      <c r="D138" s="145" t="s">
        <v>174</v>
      </c>
      <c r="E138" s="146" t="s">
        <v>1</v>
      </c>
      <c r="F138" s="147" t="s">
        <v>1334</v>
      </c>
      <c r="H138" s="148">
        <v>1</v>
      </c>
      <c r="I138" s="149"/>
      <c r="L138" s="144"/>
      <c r="M138" s="150"/>
      <c r="T138" s="151"/>
      <c r="AT138" s="146" t="s">
        <v>174</v>
      </c>
      <c r="AU138" s="146" t="s">
        <v>114</v>
      </c>
      <c r="AV138" s="12" t="s">
        <v>114</v>
      </c>
      <c r="AW138" s="12" t="s">
        <v>35</v>
      </c>
      <c r="AX138" s="12" t="s">
        <v>89</v>
      </c>
      <c r="AY138" s="146" t="s">
        <v>164</v>
      </c>
    </row>
    <row r="139" spans="2:65" s="11" customFormat="1" ht="25.9" customHeight="1">
      <c r="B139" s="118"/>
      <c r="D139" s="119" t="s">
        <v>80</v>
      </c>
      <c r="E139" s="120" t="s">
        <v>296</v>
      </c>
      <c r="F139" s="120" t="s">
        <v>297</v>
      </c>
      <c r="I139" s="121"/>
      <c r="J139" s="122">
        <f>BK139</f>
        <v>0</v>
      </c>
      <c r="L139" s="118"/>
      <c r="M139" s="123"/>
      <c r="P139" s="124">
        <f>P140+P159+P170+P173+P202+P211+P230+P237+P246</f>
        <v>0</v>
      </c>
      <c r="R139" s="124">
        <f>R140+R159+R170+R173+R202+R211+R230+R237+R246</f>
        <v>1.811577</v>
      </c>
      <c r="T139" s="125">
        <f>T140+T159+T170+T173+T202+T211+T230+T237+T246</f>
        <v>0</v>
      </c>
      <c r="AR139" s="119" t="s">
        <v>114</v>
      </c>
      <c r="AT139" s="126" t="s">
        <v>80</v>
      </c>
      <c r="AU139" s="126" t="s">
        <v>81</v>
      </c>
      <c r="AY139" s="119" t="s">
        <v>164</v>
      </c>
      <c r="BK139" s="127">
        <f>BK140+BK159+BK170+BK173+BK202+BK211+BK230+BK237+BK246</f>
        <v>0</v>
      </c>
    </row>
    <row r="140" spans="2:65" s="11" customFormat="1" ht="22.9" customHeight="1">
      <c r="B140" s="118"/>
      <c r="D140" s="119" t="s">
        <v>80</v>
      </c>
      <c r="E140" s="128" t="s">
        <v>305</v>
      </c>
      <c r="F140" s="128" t="s">
        <v>306</v>
      </c>
      <c r="I140" s="121"/>
      <c r="J140" s="129">
        <f>BK140</f>
        <v>0</v>
      </c>
      <c r="L140" s="118"/>
      <c r="M140" s="123"/>
      <c r="P140" s="124">
        <f>SUM(P141:P158)</f>
        <v>0</v>
      </c>
      <c r="R140" s="124">
        <f>SUM(R141:R158)</f>
        <v>0.171852</v>
      </c>
      <c r="T140" s="125">
        <f>SUM(T141:T158)</f>
        <v>0</v>
      </c>
      <c r="AR140" s="119" t="s">
        <v>114</v>
      </c>
      <c r="AT140" s="126" t="s">
        <v>80</v>
      </c>
      <c r="AU140" s="126" t="s">
        <v>89</v>
      </c>
      <c r="AY140" s="119" t="s">
        <v>164</v>
      </c>
      <c r="BK140" s="127">
        <f>SUM(BK141:BK158)</f>
        <v>0</v>
      </c>
    </row>
    <row r="141" spans="2:65" s="1" customFormat="1" ht="24.2" customHeight="1">
      <c r="B141" s="30"/>
      <c r="C141" s="130" t="s">
        <v>180</v>
      </c>
      <c r="D141" s="131" t="s">
        <v>167</v>
      </c>
      <c r="E141" s="132" t="s">
        <v>1335</v>
      </c>
      <c r="F141" s="133" t="s">
        <v>1336</v>
      </c>
      <c r="G141" s="134" t="s">
        <v>276</v>
      </c>
      <c r="H141" s="135">
        <v>90</v>
      </c>
      <c r="I141" s="136"/>
      <c r="J141" s="137">
        <f>ROUND(I141*H141,2)</f>
        <v>0</v>
      </c>
      <c r="K141" s="133" t="s">
        <v>325</v>
      </c>
      <c r="L141" s="30"/>
      <c r="M141" s="138" t="s">
        <v>1</v>
      </c>
      <c r="N141" s="139" t="s">
        <v>47</v>
      </c>
      <c r="P141" s="140">
        <f>O141*H141</f>
        <v>0</v>
      </c>
      <c r="Q141" s="140">
        <v>9.0000000000000006E-5</v>
      </c>
      <c r="R141" s="140">
        <f>Q141*H141</f>
        <v>8.1000000000000013E-3</v>
      </c>
      <c r="S141" s="140">
        <v>0</v>
      </c>
      <c r="T141" s="141">
        <f>S141*H141</f>
        <v>0</v>
      </c>
      <c r="AR141" s="142" t="s">
        <v>245</v>
      </c>
      <c r="AT141" s="142" t="s">
        <v>167</v>
      </c>
      <c r="AU141" s="142" t="s">
        <v>114</v>
      </c>
      <c r="AY141" s="15" t="s">
        <v>164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114</v>
      </c>
      <c r="BK141" s="143">
        <f>ROUND(I141*H141,2)</f>
        <v>0</v>
      </c>
      <c r="BL141" s="15" t="s">
        <v>245</v>
      </c>
      <c r="BM141" s="142" t="s">
        <v>1337</v>
      </c>
    </row>
    <row r="142" spans="2:65" s="12" customFormat="1" ht="11.25">
      <c r="B142" s="144"/>
      <c r="D142" s="145" t="s">
        <v>174</v>
      </c>
      <c r="E142" s="146" t="s">
        <v>1</v>
      </c>
      <c r="F142" s="147" t="s">
        <v>1338</v>
      </c>
      <c r="H142" s="148">
        <v>20</v>
      </c>
      <c r="I142" s="149"/>
      <c r="L142" s="144"/>
      <c r="M142" s="150"/>
      <c r="T142" s="151"/>
      <c r="AT142" s="146" t="s">
        <v>174</v>
      </c>
      <c r="AU142" s="146" t="s">
        <v>114</v>
      </c>
      <c r="AV142" s="12" t="s">
        <v>114</v>
      </c>
      <c r="AW142" s="12" t="s">
        <v>35</v>
      </c>
      <c r="AX142" s="12" t="s">
        <v>81</v>
      </c>
      <c r="AY142" s="146" t="s">
        <v>164</v>
      </c>
    </row>
    <row r="143" spans="2:65" s="12" customFormat="1" ht="11.25">
      <c r="B143" s="144"/>
      <c r="D143" s="145" t="s">
        <v>174</v>
      </c>
      <c r="E143" s="146" t="s">
        <v>1</v>
      </c>
      <c r="F143" s="147" t="s">
        <v>1339</v>
      </c>
      <c r="H143" s="148">
        <v>16</v>
      </c>
      <c r="I143" s="149"/>
      <c r="L143" s="144"/>
      <c r="M143" s="150"/>
      <c r="T143" s="151"/>
      <c r="AT143" s="146" t="s">
        <v>174</v>
      </c>
      <c r="AU143" s="146" t="s">
        <v>114</v>
      </c>
      <c r="AV143" s="12" t="s">
        <v>114</v>
      </c>
      <c r="AW143" s="12" t="s">
        <v>35</v>
      </c>
      <c r="AX143" s="12" t="s">
        <v>81</v>
      </c>
      <c r="AY143" s="146" t="s">
        <v>164</v>
      </c>
    </row>
    <row r="144" spans="2:65" s="12" customFormat="1" ht="11.25">
      <c r="B144" s="144"/>
      <c r="D144" s="145" t="s">
        <v>174</v>
      </c>
      <c r="E144" s="146" t="s">
        <v>1</v>
      </c>
      <c r="F144" s="147" t="s">
        <v>1340</v>
      </c>
      <c r="H144" s="148">
        <v>30</v>
      </c>
      <c r="I144" s="149"/>
      <c r="L144" s="144"/>
      <c r="M144" s="150"/>
      <c r="T144" s="151"/>
      <c r="AT144" s="146" t="s">
        <v>174</v>
      </c>
      <c r="AU144" s="146" t="s">
        <v>114</v>
      </c>
      <c r="AV144" s="12" t="s">
        <v>114</v>
      </c>
      <c r="AW144" s="12" t="s">
        <v>35</v>
      </c>
      <c r="AX144" s="12" t="s">
        <v>81</v>
      </c>
      <c r="AY144" s="146" t="s">
        <v>164</v>
      </c>
    </row>
    <row r="145" spans="2:65" s="12" customFormat="1" ht="11.25">
      <c r="B145" s="144"/>
      <c r="D145" s="145" t="s">
        <v>174</v>
      </c>
      <c r="E145" s="146" t="s">
        <v>1</v>
      </c>
      <c r="F145" s="147" t="s">
        <v>1341</v>
      </c>
      <c r="H145" s="148">
        <v>24</v>
      </c>
      <c r="I145" s="149"/>
      <c r="L145" s="144"/>
      <c r="M145" s="150"/>
      <c r="T145" s="151"/>
      <c r="AT145" s="146" t="s">
        <v>174</v>
      </c>
      <c r="AU145" s="146" t="s">
        <v>114</v>
      </c>
      <c r="AV145" s="12" t="s">
        <v>114</v>
      </c>
      <c r="AW145" s="12" t="s">
        <v>35</v>
      </c>
      <c r="AX145" s="12" t="s">
        <v>81</v>
      </c>
      <c r="AY145" s="146" t="s">
        <v>164</v>
      </c>
    </row>
    <row r="146" spans="2:65" s="13" customFormat="1" ht="11.25">
      <c r="B146" s="152"/>
      <c r="D146" s="145" t="s">
        <v>174</v>
      </c>
      <c r="E146" s="153" t="s">
        <v>1</v>
      </c>
      <c r="F146" s="154" t="s">
        <v>221</v>
      </c>
      <c r="H146" s="155">
        <v>90</v>
      </c>
      <c r="I146" s="156"/>
      <c r="L146" s="152"/>
      <c r="M146" s="157"/>
      <c r="T146" s="158"/>
      <c r="AT146" s="153" t="s">
        <v>174</v>
      </c>
      <c r="AU146" s="153" t="s">
        <v>114</v>
      </c>
      <c r="AV146" s="13" t="s">
        <v>172</v>
      </c>
      <c r="AW146" s="13" t="s">
        <v>35</v>
      </c>
      <c r="AX146" s="13" t="s">
        <v>89</v>
      </c>
      <c r="AY146" s="153" t="s">
        <v>164</v>
      </c>
    </row>
    <row r="147" spans="2:65" s="1" customFormat="1" ht="16.5" customHeight="1">
      <c r="B147" s="30"/>
      <c r="C147" s="162" t="s">
        <v>172</v>
      </c>
      <c r="D147" s="163" t="s">
        <v>536</v>
      </c>
      <c r="E147" s="164" t="s">
        <v>1342</v>
      </c>
      <c r="F147" s="165" t="s">
        <v>1343</v>
      </c>
      <c r="G147" s="166" t="s">
        <v>276</v>
      </c>
      <c r="H147" s="167">
        <v>24</v>
      </c>
      <c r="I147" s="168"/>
      <c r="J147" s="169">
        <f>ROUND(I147*H147,2)</f>
        <v>0</v>
      </c>
      <c r="K147" s="165" t="s">
        <v>171</v>
      </c>
      <c r="L147" s="170"/>
      <c r="M147" s="171" t="s">
        <v>1</v>
      </c>
      <c r="N147" s="172" t="s">
        <v>47</v>
      </c>
      <c r="P147" s="140">
        <f>O147*H147</f>
        <v>0</v>
      </c>
      <c r="Q147" s="140">
        <v>2.3000000000000001E-4</v>
      </c>
      <c r="R147" s="140">
        <f>Q147*H147</f>
        <v>5.5200000000000006E-3</v>
      </c>
      <c r="S147" s="140">
        <v>0</v>
      </c>
      <c r="T147" s="141">
        <f>S147*H147</f>
        <v>0</v>
      </c>
      <c r="AR147" s="142" t="s">
        <v>331</v>
      </c>
      <c r="AT147" s="142" t="s">
        <v>536</v>
      </c>
      <c r="AU147" s="142" t="s">
        <v>114</v>
      </c>
      <c r="AY147" s="15" t="s">
        <v>164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114</v>
      </c>
      <c r="BK147" s="143">
        <f>ROUND(I147*H147,2)</f>
        <v>0</v>
      </c>
      <c r="BL147" s="15" t="s">
        <v>245</v>
      </c>
      <c r="BM147" s="142" t="s">
        <v>1344</v>
      </c>
    </row>
    <row r="148" spans="2:65" s="12" customFormat="1" ht="11.25">
      <c r="B148" s="144"/>
      <c r="D148" s="145" t="s">
        <v>174</v>
      </c>
      <c r="E148" s="146" t="s">
        <v>1</v>
      </c>
      <c r="F148" s="147" t="s">
        <v>1345</v>
      </c>
      <c r="H148" s="148">
        <v>24</v>
      </c>
      <c r="I148" s="149"/>
      <c r="L148" s="144"/>
      <c r="M148" s="150"/>
      <c r="T148" s="151"/>
      <c r="AT148" s="146" t="s">
        <v>174</v>
      </c>
      <c r="AU148" s="146" t="s">
        <v>114</v>
      </c>
      <c r="AV148" s="12" t="s">
        <v>114</v>
      </c>
      <c r="AW148" s="12" t="s">
        <v>35</v>
      </c>
      <c r="AX148" s="12" t="s">
        <v>89</v>
      </c>
      <c r="AY148" s="146" t="s">
        <v>164</v>
      </c>
    </row>
    <row r="149" spans="2:65" s="1" customFormat="1" ht="16.5" customHeight="1">
      <c r="B149" s="30"/>
      <c r="C149" s="162" t="s">
        <v>187</v>
      </c>
      <c r="D149" s="163" t="s">
        <v>536</v>
      </c>
      <c r="E149" s="164" t="s">
        <v>1346</v>
      </c>
      <c r="F149" s="165" t="s">
        <v>1347</v>
      </c>
      <c r="G149" s="166" t="s">
        <v>276</v>
      </c>
      <c r="H149" s="167">
        <v>19.2</v>
      </c>
      <c r="I149" s="168"/>
      <c r="J149" s="169">
        <f>ROUND(I149*H149,2)</f>
        <v>0</v>
      </c>
      <c r="K149" s="165" t="s">
        <v>171</v>
      </c>
      <c r="L149" s="170"/>
      <c r="M149" s="171" t="s">
        <v>1</v>
      </c>
      <c r="N149" s="172" t="s">
        <v>47</v>
      </c>
      <c r="P149" s="140">
        <f>O149*H149</f>
        <v>0</v>
      </c>
      <c r="Q149" s="140">
        <v>2.5000000000000001E-4</v>
      </c>
      <c r="R149" s="140">
        <f>Q149*H149</f>
        <v>4.7999999999999996E-3</v>
      </c>
      <c r="S149" s="140">
        <v>0</v>
      </c>
      <c r="T149" s="141">
        <f>S149*H149</f>
        <v>0</v>
      </c>
      <c r="AR149" s="142" t="s">
        <v>331</v>
      </c>
      <c r="AT149" s="142" t="s">
        <v>536</v>
      </c>
      <c r="AU149" s="142" t="s">
        <v>114</v>
      </c>
      <c r="AY149" s="15" t="s">
        <v>164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114</v>
      </c>
      <c r="BK149" s="143">
        <f>ROUND(I149*H149,2)</f>
        <v>0</v>
      </c>
      <c r="BL149" s="15" t="s">
        <v>245</v>
      </c>
      <c r="BM149" s="142" t="s">
        <v>1348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1349</v>
      </c>
      <c r="H150" s="148">
        <v>19.2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89</v>
      </c>
      <c r="AY150" s="146" t="s">
        <v>164</v>
      </c>
    </row>
    <row r="151" spans="2:65" s="1" customFormat="1" ht="16.5" customHeight="1">
      <c r="B151" s="30"/>
      <c r="C151" s="162" t="s">
        <v>192</v>
      </c>
      <c r="D151" s="163" t="s">
        <v>536</v>
      </c>
      <c r="E151" s="164" t="s">
        <v>1350</v>
      </c>
      <c r="F151" s="165" t="s">
        <v>1351</v>
      </c>
      <c r="G151" s="166" t="s">
        <v>276</v>
      </c>
      <c r="H151" s="167">
        <v>36</v>
      </c>
      <c r="I151" s="168"/>
      <c r="J151" s="169">
        <f>ROUND(I151*H151,2)</f>
        <v>0</v>
      </c>
      <c r="K151" s="165" t="s">
        <v>171</v>
      </c>
      <c r="L151" s="170"/>
      <c r="M151" s="171" t="s">
        <v>1</v>
      </c>
      <c r="N151" s="172" t="s">
        <v>47</v>
      </c>
      <c r="P151" s="140">
        <f>O151*H151</f>
        <v>0</v>
      </c>
      <c r="Q151" s="140">
        <v>5.4000000000000001E-4</v>
      </c>
      <c r="R151" s="140">
        <f>Q151*H151</f>
        <v>1.9439999999999999E-2</v>
      </c>
      <c r="S151" s="140">
        <v>0</v>
      </c>
      <c r="T151" s="141">
        <f>S151*H151</f>
        <v>0</v>
      </c>
      <c r="AR151" s="142" t="s">
        <v>331</v>
      </c>
      <c r="AT151" s="142" t="s">
        <v>536</v>
      </c>
      <c r="AU151" s="142" t="s">
        <v>114</v>
      </c>
      <c r="AY151" s="15" t="s">
        <v>164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114</v>
      </c>
      <c r="BK151" s="143">
        <f>ROUND(I151*H151,2)</f>
        <v>0</v>
      </c>
      <c r="BL151" s="15" t="s">
        <v>245</v>
      </c>
      <c r="BM151" s="142" t="s">
        <v>1352</v>
      </c>
    </row>
    <row r="152" spans="2:65" s="12" customFormat="1" ht="11.25">
      <c r="B152" s="144"/>
      <c r="D152" s="145" t="s">
        <v>174</v>
      </c>
      <c r="E152" s="146" t="s">
        <v>1</v>
      </c>
      <c r="F152" s="147" t="s">
        <v>1353</v>
      </c>
      <c r="H152" s="148">
        <v>36</v>
      </c>
      <c r="I152" s="149"/>
      <c r="L152" s="144"/>
      <c r="M152" s="150"/>
      <c r="T152" s="151"/>
      <c r="AT152" s="146" t="s">
        <v>174</v>
      </c>
      <c r="AU152" s="146" t="s">
        <v>114</v>
      </c>
      <c r="AV152" s="12" t="s">
        <v>114</v>
      </c>
      <c r="AW152" s="12" t="s">
        <v>35</v>
      </c>
      <c r="AX152" s="12" t="s">
        <v>89</v>
      </c>
      <c r="AY152" s="146" t="s">
        <v>164</v>
      </c>
    </row>
    <row r="153" spans="2:65" s="1" customFormat="1" ht="16.5" customHeight="1">
      <c r="B153" s="30"/>
      <c r="C153" s="162" t="s">
        <v>198</v>
      </c>
      <c r="D153" s="163" t="s">
        <v>536</v>
      </c>
      <c r="E153" s="164" t="s">
        <v>1354</v>
      </c>
      <c r="F153" s="165" t="s">
        <v>1355</v>
      </c>
      <c r="G153" s="166" t="s">
        <v>276</v>
      </c>
      <c r="H153" s="167">
        <v>28.8</v>
      </c>
      <c r="I153" s="168"/>
      <c r="J153" s="169">
        <f>ROUND(I153*H153,2)</f>
        <v>0</v>
      </c>
      <c r="K153" s="165" t="s">
        <v>171</v>
      </c>
      <c r="L153" s="170"/>
      <c r="M153" s="171" t="s">
        <v>1</v>
      </c>
      <c r="N153" s="172" t="s">
        <v>47</v>
      </c>
      <c r="P153" s="140">
        <f>O153*H153</f>
        <v>0</v>
      </c>
      <c r="Q153" s="140">
        <v>5.9000000000000003E-4</v>
      </c>
      <c r="R153" s="140">
        <f>Q153*H153</f>
        <v>1.6992E-2</v>
      </c>
      <c r="S153" s="140">
        <v>0</v>
      </c>
      <c r="T153" s="141">
        <f>S153*H153</f>
        <v>0</v>
      </c>
      <c r="AR153" s="142" t="s">
        <v>331</v>
      </c>
      <c r="AT153" s="142" t="s">
        <v>536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245</v>
      </c>
      <c r="BM153" s="142" t="s">
        <v>1356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1357</v>
      </c>
      <c r="H154" s="148">
        <v>28.8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89</v>
      </c>
      <c r="AY154" s="146" t="s">
        <v>164</v>
      </c>
    </row>
    <row r="155" spans="2:65" s="1" customFormat="1" ht="16.5" customHeight="1">
      <c r="B155" s="30"/>
      <c r="C155" s="162" t="s">
        <v>203</v>
      </c>
      <c r="D155" s="163" t="s">
        <v>536</v>
      </c>
      <c r="E155" s="164" t="s">
        <v>1358</v>
      </c>
      <c r="F155" s="165" t="s">
        <v>1359</v>
      </c>
      <c r="G155" s="166" t="s">
        <v>170</v>
      </c>
      <c r="H155" s="167">
        <v>30</v>
      </c>
      <c r="I155" s="168"/>
      <c r="J155" s="169">
        <f>ROUND(I155*H155,2)</f>
        <v>0</v>
      </c>
      <c r="K155" s="165" t="s">
        <v>171</v>
      </c>
      <c r="L155" s="170"/>
      <c r="M155" s="171" t="s">
        <v>1</v>
      </c>
      <c r="N155" s="172" t="s">
        <v>47</v>
      </c>
      <c r="P155" s="140">
        <f>O155*H155</f>
        <v>0</v>
      </c>
      <c r="Q155" s="140">
        <v>3.8999999999999998E-3</v>
      </c>
      <c r="R155" s="140">
        <f>Q155*H155</f>
        <v>0.11699999999999999</v>
      </c>
      <c r="S155" s="140">
        <v>0</v>
      </c>
      <c r="T155" s="141">
        <f>S155*H155</f>
        <v>0</v>
      </c>
      <c r="AR155" s="142" t="s">
        <v>331</v>
      </c>
      <c r="AT155" s="142" t="s">
        <v>536</v>
      </c>
      <c r="AU155" s="142" t="s">
        <v>114</v>
      </c>
      <c r="AY155" s="15" t="s">
        <v>164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114</v>
      </c>
      <c r="BK155" s="143">
        <f>ROUND(I155*H155,2)</f>
        <v>0</v>
      </c>
      <c r="BL155" s="15" t="s">
        <v>245</v>
      </c>
      <c r="BM155" s="142" t="s">
        <v>1360</v>
      </c>
    </row>
    <row r="156" spans="2:65" s="12" customFormat="1" ht="11.25">
      <c r="B156" s="144"/>
      <c r="D156" s="145" t="s">
        <v>174</v>
      </c>
      <c r="E156" s="146" t="s">
        <v>1</v>
      </c>
      <c r="F156" s="147" t="s">
        <v>1361</v>
      </c>
      <c r="H156" s="148">
        <v>30</v>
      </c>
      <c r="I156" s="149"/>
      <c r="L156" s="144"/>
      <c r="M156" s="150"/>
      <c r="T156" s="151"/>
      <c r="AT156" s="146" t="s">
        <v>174</v>
      </c>
      <c r="AU156" s="146" t="s">
        <v>114</v>
      </c>
      <c r="AV156" s="12" t="s">
        <v>114</v>
      </c>
      <c r="AW156" s="12" t="s">
        <v>35</v>
      </c>
      <c r="AX156" s="12" t="s">
        <v>89</v>
      </c>
      <c r="AY156" s="146" t="s">
        <v>164</v>
      </c>
    </row>
    <row r="157" spans="2:65" s="1" customFormat="1" ht="16.5" customHeight="1">
      <c r="B157" s="30"/>
      <c r="C157" s="130" t="s">
        <v>165</v>
      </c>
      <c r="D157" s="131" t="s">
        <v>167</v>
      </c>
      <c r="E157" s="132" t="s">
        <v>657</v>
      </c>
      <c r="F157" s="133" t="s">
        <v>658</v>
      </c>
      <c r="G157" s="134" t="s">
        <v>271</v>
      </c>
      <c r="H157" s="135">
        <v>0.2</v>
      </c>
      <c r="I157" s="136"/>
      <c r="J157" s="137">
        <f>ROUND(I157*H157,2)</f>
        <v>0</v>
      </c>
      <c r="K157" s="133" t="s">
        <v>171</v>
      </c>
      <c r="L157" s="30"/>
      <c r="M157" s="138" t="s">
        <v>1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245</v>
      </c>
      <c r="AT157" s="142" t="s">
        <v>167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245</v>
      </c>
      <c r="BM157" s="142" t="s">
        <v>1362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1363</v>
      </c>
      <c r="H158" s="148">
        <v>0.2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89</v>
      </c>
      <c r="AY158" s="146" t="s">
        <v>164</v>
      </c>
    </row>
    <row r="159" spans="2:65" s="11" customFormat="1" ht="22.9" customHeight="1">
      <c r="B159" s="118"/>
      <c r="D159" s="119" t="s">
        <v>80</v>
      </c>
      <c r="E159" s="128" t="s">
        <v>358</v>
      </c>
      <c r="F159" s="128" t="s">
        <v>359</v>
      </c>
      <c r="I159" s="121"/>
      <c r="J159" s="129">
        <f>BK159</f>
        <v>0</v>
      </c>
      <c r="L159" s="118"/>
      <c r="M159" s="123"/>
      <c r="P159" s="124">
        <f>SUM(P160:P169)</f>
        <v>0</v>
      </c>
      <c r="R159" s="124">
        <f>SUM(R160:R169)</f>
        <v>0.30970000000000003</v>
      </c>
      <c r="T159" s="125">
        <f>SUM(T160:T169)</f>
        <v>0</v>
      </c>
      <c r="AR159" s="119" t="s">
        <v>114</v>
      </c>
      <c r="AT159" s="126" t="s">
        <v>80</v>
      </c>
      <c r="AU159" s="126" t="s">
        <v>89</v>
      </c>
      <c r="AY159" s="119" t="s">
        <v>164</v>
      </c>
      <c r="BK159" s="127">
        <f>SUM(BK160:BK169)</f>
        <v>0</v>
      </c>
    </row>
    <row r="160" spans="2:65" s="1" customFormat="1" ht="24.2" customHeight="1">
      <c r="B160" s="30"/>
      <c r="C160" s="130" t="s">
        <v>212</v>
      </c>
      <c r="D160" s="131" t="s">
        <v>167</v>
      </c>
      <c r="E160" s="132" t="s">
        <v>1364</v>
      </c>
      <c r="F160" s="133" t="s">
        <v>1365</v>
      </c>
      <c r="G160" s="134" t="s">
        <v>317</v>
      </c>
      <c r="H160" s="135">
        <v>1</v>
      </c>
      <c r="I160" s="136"/>
      <c r="J160" s="137">
        <f>ROUND(I160*H160,2)</f>
        <v>0</v>
      </c>
      <c r="K160" s="133" t="s">
        <v>325</v>
      </c>
      <c r="L160" s="30"/>
      <c r="M160" s="138" t="s">
        <v>1</v>
      </c>
      <c r="N160" s="139" t="s">
        <v>47</v>
      </c>
      <c r="P160" s="140">
        <f>O160*H160</f>
        <v>0</v>
      </c>
      <c r="Q160" s="140">
        <v>0.3</v>
      </c>
      <c r="R160" s="140">
        <f>Q160*H160</f>
        <v>0.3</v>
      </c>
      <c r="S160" s="140">
        <v>0</v>
      </c>
      <c r="T160" s="141">
        <f>S160*H160</f>
        <v>0</v>
      </c>
      <c r="AR160" s="142" t="s">
        <v>245</v>
      </c>
      <c r="AT160" s="142" t="s">
        <v>167</v>
      </c>
      <c r="AU160" s="142" t="s">
        <v>114</v>
      </c>
      <c r="AY160" s="15" t="s">
        <v>164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114</v>
      </c>
      <c r="BK160" s="143">
        <f>ROUND(I160*H160,2)</f>
        <v>0</v>
      </c>
      <c r="BL160" s="15" t="s">
        <v>245</v>
      </c>
      <c r="BM160" s="142" t="s">
        <v>1366</v>
      </c>
    </row>
    <row r="161" spans="2:65" s="12" customFormat="1" ht="11.25">
      <c r="B161" s="144"/>
      <c r="D161" s="145" t="s">
        <v>174</v>
      </c>
      <c r="E161" s="146" t="s">
        <v>1</v>
      </c>
      <c r="F161" s="147" t="s">
        <v>89</v>
      </c>
      <c r="H161" s="148">
        <v>1</v>
      </c>
      <c r="I161" s="149"/>
      <c r="L161" s="144"/>
      <c r="M161" s="150"/>
      <c r="T161" s="151"/>
      <c r="AT161" s="146" t="s">
        <v>174</v>
      </c>
      <c r="AU161" s="146" t="s">
        <v>114</v>
      </c>
      <c r="AV161" s="12" t="s">
        <v>114</v>
      </c>
      <c r="AW161" s="12" t="s">
        <v>35</v>
      </c>
      <c r="AX161" s="12" t="s">
        <v>89</v>
      </c>
      <c r="AY161" s="146" t="s">
        <v>164</v>
      </c>
    </row>
    <row r="162" spans="2:65" s="1" customFormat="1" ht="21.75" customHeight="1">
      <c r="B162" s="30"/>
      <c r="C162" s="130" t="s">
        <v>222</v>
      </c>
      <c r="D162" s="131" t="s">
        <v>167</v>
      </c>
      <c r="E162" s="132" t="s">
        <v>1367</v>
      </c>
      <c r="F162" s="133" t="s">
        <v>1368</v>
      </c>
      <c r="G162" s="134" t="s">
        <v>317</v>
      </c>
      <c r="H162" s="135">
        <v>1</v>
      </c>
      <c r="I162" s="136"/>
      <c r="J162" s="137">
        <f>ROUND(I162*H162,2)</f>
        <v>0</v>
      </c>
      <c r="K162" s="133" t="s">
        <v>171</v>
      </c>
      <c r="L162" s="30"/>
      <c r="M162" s="138" t="s">
        <v>1</v>
      </c>
      <c r="N162" s="139" t="s">
        <v>47</v>
      </c>
      <c r="P162" s="140">
        <f>O162*H162</f>
        <v>0</v>
      </c>
      <c r="Q162" s="140">
        <v>8.9999999999999998E-4</v>
      </c>
      <c r="R162" s="140">
        <f>Q162*H162</f>
        <v>8.9999999999999998E-4</v>
      </c>
      <c r="S162" s="140">
        <v>0</v>
      </c>
      <c r="T162" s="141">
        <f>S162*H162</f>
        <v>0</v>
      </c>
      <c r="AR162" s="142" t="s">
        <v>245</v>
      </c>
      <c r="AT162" s="142" t="s">
        <v>167</v>
      </c>
      <c r="AU162" s="142" t="s">
        <v>114</v>
      </c>
      <c r="AY162" s="15" t="s">
        <v>164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114</v>
      </c>
      <c r="BK162" s="143">
        <f>ROUND(I162*H162,2)</f>
        <v>0</v>
      </c>
      <c r="BL162" s="15" t="s">
        <v>245</v>
      </c>
      <c r="BM162" s="142" t="s">
        <v>1369</v>
      </c>
    </row>
    <row r="163" spans="2:65" s="12" customFormat="1" ht="11.25">
      <c r="B163" s="144"/>
      <c r="D163" s="145" t="s">
        <v>174</v>
      </c>
      <c r="E163" s="146" t="s">
        <v>1</v>
      </c>
      <c r="F163" s="147" t="s">
        <v>89</v>
      </c>
      <c r="H163" s="148">
        <v>1</v>
      </c>
      <c r="I163" s="149"/>
      <c r="L163" s="144"/>
      <c r="M163" s="150"/>
      <c r="T163" s="151"/>
      <c r="AT163" s="146" t="s">
        <v>174</v>
      </c>
      <c r="AU163" s="146" t="s">
        <v>114</v>
      </c>
      <c r="AV163" s="12" t="s">
        <v>114</v>
      </c>
      <c r="AW163" s="12" t="s">
        <v>35</v>
      </c>
      <c r="AX163" s="12" t="s">
        <v>89</v>
      </c>
      <c r="AY163" s="146" t="s">
        <v>164</v>
      </c>
    </row>
    <row r="164" spans="2:65" s="1" customFormat="1" ht="16.5" customHeight="1">
      <c r="B164" s="30"/>
      <c r="C164" s="130" t="s">
        <v>8</v>
      </c>
      <c r="D164" s="131" t="s">
        <v>167</v>
      </c>
      <c r="E164" s="132" t="s">
        <v>1370</v>
      </c>
      <c r="F164" s="133" t="s">
        <v>1371</v>
      </c>
      <c r="G164" s="134" t="s">
        <v>276</v>
      </c>
      <c r="H164" s="135">
        <v>12</v>
      </c>
      <c r="I164" s="136"/>
      <c r="J164" s="137">
        <f>ROUND(I164*H164,2)</f>
        <v>0</v>
      </c>
      <c r="K164" s="133" t="s">
        <v>171</v>
      </c>
      <c r="L164" s="30"/>
      <c r="M164" s="138" t="s">
        <v>1</v>
      </c>
      <c r="N164" s="139" t="s">
        <v>47</v>
      </c>
      <c r="P164" s="140">
        <f>O164*H164</f>
        <v>0</v>
      </c>
      <c r="Q164" s="140">
        <v>4.4000000000000002E-4</v>
      </c>
      <c r="R164" s="140">
        <f>Q164*H164</f>
        <v>5.28E-3</v>
      </c>
      <c r="S164" s="140">
        <v>0</v>
      </c>
      <c r="T164" s="141">
        <f>S164*H164</f>
        <v>0</v>
      </c>
      <c r="AR164" s="142" t="s">
        <v>245</v>
      </c>
      <c r="AT164" s="142" t="s">
        <v>167</v>
      </c>
      <c r="AU164" s="142" t="s">
        <v>114</v>
      </c>
      <c r="AY164" s="15" t="s">
        <v>164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114</v>
      </c>
      <c r="BK164" s="143">
        <f>ROUND(I164*H164,2)</f>
        <v>0</v>
      </c>
      <c r="BL164" s="15" t="s">
        <v>245</v>
      </c>
      <c r="BM164" s="142" t="s">
        <v>1372</v>
      </c>
    </row>
    <row r="165" spans="2:65" s="12" customFormat="1" ht="11.25">
      <c r="B165" s="144"/>
      <c r="D165" s="145" t="s">
        <v>174</v>
      </c>
      <c r="E165" s="146" t="s">
        <v>1</v>
      </c>
      <c r="F165" s="147" t="s">
        <v>1373</v>
      </c>
      <c r="H165" s="148">
        <v>12</v>
      </c>
      <c r="I165" s="149"/>
      <c r="L165" s="144"/>
      <c r="M165" s="150"/>
      <c r="T165" s="151"/>
      <c r="AT165" s="146" t="s">
        <v>174</v>
      </c>
      <c r="AU165" s="146" t="s">
        <v>114</v>
      </c>
      <c r="AV165" s="12" t="s">
        <v>114</v>
      </c>
      <c r="AW165" s="12" t="s">
        <v>35</v>
      </c>
      <c r="AX165" s="12" t="s">
        <v>89</v>
      </c>
      <c r="AY165" s="146" t="s">
        <v>164</v>
      </c>
    </row>
    <row r="166" spans="2:65" s="1" customFormat="1" ht="16.5" customHeight="1">
      <c r="B166" s="30"/>
      <c r="C166" s="130" t="s">
        <v>231</v>
      </c>
      <c r="D166" s="131" t="s">
        <v>167</v>
      </c>
      <c r="E166" s="132" t="s">
        <v>1374</v>
      </c>
      <c r="F166" s="133" t="s">
        <v>1375</v>
      </c>
      <c r="G166" s="134" t="s">
        <v>276</v>
      </c>
      <c r="H166" s="135">
        <v>8</v>
      </c>
      <c r="I166" s="136"/>
      <c r="J166" s="137">
        <f>ROUND(I166*H166,2)</f>
        <v>0</v>
      </c>
      <c r="K166" s="133" t="s">
        <v>171</v>
      </c>
      <c r="L166" s="30"/>
      <c r="M166" s="138" t="s">
        <v>1</v>
      </c>
      <c r="N166" s="139" t="s">
        <v>47</v>
      </c>
      <c r="P166" s="140">
        <f>O166*H166</f>
        <v>0</v>
      </c>
      <c r="Q166" s="140">
        <v>4.4000000000000002E-4</v>
      </c>
      <c r="R166" s="140">
        <f>Q166*H166</f>
        <v>3.5200000000000001E-3</v>
      </c>
      <c r="S166" s="140">
        <v>0</v>
      </c>
      <c r="T166" s="141">
        <f>S166*H166</f>
        <v>0</v>
      </c>
      <c r="AR166" s="142" t="s">
        <v>245</v>
      </c>
      <c r="AT166" s="142" t="s">
        <v>167</v>
      </c>
      <c r="AU166" s="142" t="s">
        <v>114</v>
      </c>
      <c r="AY166" s="15" t="s">
        <v>164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114</v>
      </c>
      <c r="BK166" s="143">
        <f>ROUND(I166*H166,2)</f>
        <v>0</v>
      </c>
      <c r="BL166" s="15" t="s">
        <v>245</v>
      </c>
      <c r="BM166" s="142" t="s">
        <v>1376</v>
      </c>
    </row>
    <row r="167" spans="2:65" s="12" customFormat="1" ht="11.25">
      <c r="B167" s="144"/>
      <c r="D167" s="145" t="s">
        <v>174</v>
      </c>
      <c r="E167" s="146" t="s">
        <v>1</v>
      </c>
      <c r="F167" s="147" t="s">
        <v>203</v>
      </c>
      <c r="H167" s="148">
        <v>8</v>
      </c>
      <c r="I167" s="149"/>
      <c r="L167" s="144"/>
      <c r="M167" s="150"/>
      <c r="T167" s="151"/>
      <c r="AT167" s="146" t="s">
        <v>174</v>
      </c>
      <c r="AU167" s="146" t="s">
        <v>114</v>
      </c>
      <c r="AV167" s="12" t="s">
        <v>114</v>
      </c>
      <c r="AW167" s="12" t="s">
        <v>35</v>
      </c>
      <c r="AX167" s="12" t="s">
        <v>89</v>
      </c>
      <c r="AY167" s="146" t="s">
        <v>164</v>
      </c>
    </row>
    <row r="168" spans="2:65" s="1" customFormat="1" ht="16.5" customHeight="1">
      <c r="B168" s="30"/>
      <c r="C168" s="130" t="s">
        <v>236</v>
      </c>
      <c r="D168" s="131" t="s">
        <v>167</v>
      </c>
      <c r="E168" s="132" t="s">
        <v>1377</v>
      </c>
      <c r="F168" s="133" t="s">
        <v>1378</v>
      </c>
      <c r="G168" s="134" t="s">
        <v>271</v>
      </c>
      <c r="H168" s="135">
        <v>0.4</v>
      </c>
      <c r="I168" s="136"/>
      <c r="J168" s="137">
        <f>ROUND(I168*H168,2)</f>
        <v>0</v>
      </c>
      <c r="K168" s="133" t="s">
        <v>171</v>
      </c>
      <c r="L168" s="30"/>
      <c r="M168" s="138" t="s">
        <v>1</v>
      </c>
      <c r="N168" s="139" t="s">
        <v>47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245</v>
      </c>
      <c r="AT168" s="142" t="s">
        <v>167</v>
      </c>
      <c r="AU168" s="142" t="s">
        <v>114</v>
      </c>
      <c r="AY168" s="15" t="s">
        <v>164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114</v>
      </c>
      <c r="BK168" s="143">
        <f>ROUND(I168*H168,2)</f>
        <v>0</v>
      </c>
      <c r="BL168" s="15" t="s">
        <v>245</v>
      </c>
      <c r="BM168" s="142" t="s">
        <v>1379</v>
      </c>
    </row>
    <row r="169" spans="2:65" s="12" customFormat="1" ht="11.25">
      <c r="B169" s="144"/>
      <c r="D169" s="145" t="s">
        <v>174</v>
      </c>
      <c r="E169" s="146" t="s">
        <v>1</v>
      </c>
      <c r="F169" s="147" t="s">
        <v>1380</v>
      </c>
      <c r="H169" s="148">
        <v>0.4</v>
      </c>
      <c r="I169" s="149"/>
      <c r="L169" s="144"/>
      <c r="M169" s="150"/>
      <c r="T169" s="151"/>
      <c r="AT169" s="146" t="s">
        <v>174</v>
      </c>
      <c r="AU169" s="146" t="s">
        <v>114</v>
      </c>
      <c r="AV169" s="12" t="s">
        <v>114</v>
      </c>
      <c r="AW169" s="12" t="s">
        <v>35</v>
      </c>
      <c r="AX169" s="12" t="s">
        <v>89</v>
      </c>
      <c r="AY169" s="146" t="s">
        <v>164</v>
      </c>
    </row>
    <row r="170" spans="2:65" s="11" customFormat="1" ht="22.9" customHeight="1">
      <c r="B170" s="118"/>
      <c r="D170" s="119" t="s">
        <v>80</v>
      </c>
      <c r="E170" s="128" t="s">
        <v>1381</v>
      </c>
      <c r="F170" s="128" t="s">
        <v>1382</v>
      </c>
      <c r="I170" s="121"/>
      <c r="J170" s="129">
        <f>BK170</f>
        <v>0</v>
      </c>
      <c r="L170" s="118"/>
      <c r="M170" s="123"/>
      <c r="P170" s="124">
        <f>SUM(P171:P172)</f>
        <v>0</v>
      </c>
      <c r="R170" s="124">
        <f>SUM(R171:R172)</f>
        <v>4.2529999999999998E-2</v>
      </c>
      <c r="T170" s="125">
        <f>SUM(T171:T172)</f>
        <v>0</v>
      </c>
      <c r="AR170" s="119" t="s">
        <v>114</v>
      </c>
      <c r="AT170" s="126" t="s">
        <v>80</v>
      </c>
      <c r="AU170" s="126" t="s">
        <v>89</v>
      </c>
      <c r="AY170" s="119" t="s">
        <v>164</v>
      </c>
      <c r="BK170" s="127">
        <f>SUM(BK171:BK172)</f>
        <v>0</v>
      </c>
    </row>
    <row r="171" spans="2:65" s="1" customFormat="1" ht="16.5" customHeight="1">
      <c r="B171" s="30"/>
      <c r="C171" s="130" t="s">
        <v>105</v>
      </c>
      <c r="D171" s="173" t="s">
        <v>167</v>
      </c>
      <c r="E171" s="132" t="s">
        <v>1383</v>
      </c>
      <c r="F171" s="133" t="s">
        <v>1384</v>
      </c>
      <c r="G171" s="134" t="s">
        <v>317</v>
      </c>
      <c r="H171" s="135">
        <v>1</v>
      </c>
      <c r="I171" s="136"/>
      <c r="J171" s="137">
        <f>ROUND(I171*H171,2)</f>
        <v>0</v>
      </c>
      <c r="K171" s="133" t="s">
        <v>325</v>
      </c>
      <c r="L171" s="30"/>
      <c r="M171" s="138" t="s">
        <v>1</v>
      </c>
      <c r="N171" s="139" t="s">
        <v>47</v>
      </c>
      <c r="P171" s="140">
        <f>O171*H171</f>
        <v>0</v>
      </c>
      <c r="Q171" s="140">
        <v>4.2529999999999998E-2</v>
      </c>
      <c r="R171" s="140">
        <f>Q171*H171</f>
        <v>4.2529999999999998E-2</v>
      </c>
      <c r="S171" s="140">
        <v>0</v>
      </c>
      <c r="T171" s="141">
        <f>S171*H171</f>
        <v>0</v>
      </c>
      <c r="AR171" s="142" t="s">
        <v>245</v>
      </c>
      <c r="AT171" s="142" t="s">
        <v>167</v>
      </c>
      <c r="AU171" s="142" t="s">
        <v>114</v>
      </c>
      <c r="AY171" s="15" t="s">
        <v>164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114</v>
      </c>
      <c r="BK171" s="143">
        <f>ROUND(I171*H171,2)</f>
        <v>0</v>
      </c>
      <c r="BL171" s="15" t="s">
        <v>245</v>
      </c>
      <c r="BM171" s="142" t="s">
        <v>1385</v>
      </c>
    </row>
    <row r="172" spans="2:65" s="12" customFormat="1" ht="11.25">
      <c r="B172" s="144"/>
      <c r="D172" s="145" t="s">
        <v>174</v>
      </c>
      <c r="E172" s="146" t="s">
        <v>1</v>
      </c>
      <c r="F172" s="147" t="s">
        <v>89</v>
      </c>
      <c r="H172" s="148">
        <v>1</v>
      </c>
      <c r="I172" s="149"/>
      <c r="L172" s="144"/>
      <c r="M172" s="150"/>
      <c r="T172" s="151"/>
      <c r="AT172" s="146" t="s">
        <v>174</v>
      </c>
      <c r="AU172" s="146" t="s">
        <v>114</v>
      </c>
      <c r="AV172" s="12" t="s">
        <v>114</v>
      </c>
      <c r="AW172" s="12" t="s">
        <v>35</v>
      </c>
      <c r="AX172" s="12" t="s">
        <v>89</v>
      </c>
      <c r="AY172" s="146" t="s">
        <v>164</v>
      </c>
    </row>
    <row r="173" spans="2:65" s="11" customFormat="1" ht="22.9" customHeight="1">
      <c r="B173" s="118"/>
      <c r="D173" s="119" t="s">
        <v>80</v>
      </c>
      <c r="E173" s="128" t="s">
        <v>1386</v>
      </c>
      <c r="F173" s="128" t="s">
        <v>1387</v>
      </c>
      <c r="I173" s="121"/>
      <c r="J173" s="129">
        <f>BK173</f>
        <v>0</v>
      </c>
      <c r="L173" s="118"/>
      <c r="M173" s="123"/>
      <c r="P173" s="124">
        <f>SUM(P174:P201)</f>
        <v>0</v>
      </c>
      <c r="R173" s="124">
        <f>SUM(R174:R201)</f>
        <v>0.1479</v>
      </c>
      <c r="T173" s="125">
        <f>SUM(T174:T201)</f>
        <v>0</v>
      </c>
      <c r="AR173" s="119" t="s">
        <v>114</v>
      </c>
      <c r="AT173" s="126" t="s">
        <v>80</v>
      </c>
      <c r="AU173" s="126" t="s">
        <v>89</v>
      </c>
      <c r="AY173" s="119" t="s">
        <v>164</v>
      </c>
      <c r="BK173" s="127">
        <f>SUM(BK174:BK201)</f>
        <v>0</v>
      </c>
    </row>
    <row r="174" spans="2:65" s="1" customFormat="1" ht="16.5" customHeight="1">
      <c r="B174" s="30"/>
      <c r="C174" s="130" t="s">
        <v>245</v>
      </c>
      <c r="D174" s="131" t="s">
        <v>167</v>
      </c>
      <c r="E174" s="132" t="s">
        <v>1388</v>
      </c>
      <c r="F174" s="133" t="s">
        <v>1389</v>
      </c>
      <c r="G174" s="134" t="s">
        <v>276</v>
      </c>
      <c r="H174" s="135">
        <v>84</v>
      </c>
      <c r="I174" s="136"/>
      <c r="J174" s="137">
        <f>ROUND(I174*H174,2)</f>
        <v>0</v>
      </c>
      <c r="K174" s="133" t="s">
        <v>171</v>
      </c>
      <c r="L174" s="30"/>
      <c r="M174" s="138" t="s">
        <v>1</v>
      </c>
      <c r="N174" s="139" t="s">
        <v>47</v>
      </c>
      <c r="P174" s="140">
        <f>O174*H174</f>
        <v>0</v>
      </c>
      <c r="Q174" s="140">
        <v>4.6000000000000001E-4</v>
      </c>
      <c r="R174" s="140">
        <f>Q174*H174</f>
        <v>3.8640000000000001E-2</v>
      </c>
      <c r="S174" s="140">
        <v>0</v>
      </c>
      <c r="T174" s="141">
        <f>S174*H174</f>
        <v>0</v>
      </c>
      <c r="AR174" s="142" t="s">
        <v>245</v>
      </c>
      <c r="AT174" s="142" t="s">
        <v>167</v>
      </c>
      <c r="AU174" s="142" t="s">
        <v>114</v>
      </c>
      <c r="AY174" s="15" t="s">
        <v>164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114</v>
      </c>
      <c r="BK174" s="143">
        <f>ROUND(I174*H174,2)</f>
        <v>0</v>
      </c>
      <c r="BL174" s="15" t="s">
        <v>245</v>
      </c>
      <c r="BM174" s="142" t="s">
        <v>1390</v>
      </c>
    </row>
    <row r="175" spans="2:65" s="12" customFormat="1" ht="11.25">
      <c r="B175" s="144"/>
      <c r="D175" s="145" t="s">
        <v>174</v>
      </c>
      <c r="E175" s="146" t="s">
        <v>1</v>
      </c>
      <c r="F175" s="147" t="s">
        <v>1338</v>
      </c>
      <c r="H175" s="148">
        <v>20</v>
      </c>
      <c r="I175" s="149"/>
      <c r="L175" s="144"/>
      <c r="M175" s="150"/>
      <c r="T175" s="151"/>
      <c r="AT175" s="146" t="s">
        <v>174</v>
      </c>
      <c r="AU175" s="146" t="s">
        <v>114</v>
      </c>
      <c r="AV175" s="12" t="s">
        <v>114</v>
      </c>
      <c r="AW175" s="12" t="s">
        <v>35</v>
      </c>
      <c r="AX175" s="12" t="s">
        <v>81</v>
      </c>
      <c r="AY175" s="146" t="s">
        <v>164</v>
      </c>
    </row>
    <row r="176" spans="2:65" s="12" customFormat="1" ht="11.25">
      <c r="B176" s="144"/>
      <c r="D176" s="145" t="s">
        <v>174</v>
      </c>
      <c r="E176" s="146" t="s">
        <v>1</v>
      </c>
      <c r="F176" s="147" t="s">
        <v>1391</v>
      </c>
      <c r="H176" s="148">
        <v>64</v>
      </c>
      <c r="I176" s="149"/>
      <c r="L176" s="144"/>
      <c r="M176" s="150"/>
      <c r="T176" s="151"/>
      <c r="AT176" s="146" t="s">
        <v>174</v>
      </c>
      <c r="AU176" s="146" t="s">
        <v>114</v>
      </c>
      <c r="AV176" s="12" t="s">
        <v>114</v>
      </c>
      <c r="AW176" s="12" t="s">
        <v>35</v>
      </c>
      <c r="AX176" s="12" t="s">
        <v>81</v>
      </c>
      <c r="AY176" s="146" t="s">
        <v>164</v>
      </c>
    </row>
    <row r="177" spans="2:65" s="13" customFormat="1" ht="11.25">
      <c r="B177" s="152"/>
      <c r="D177" s="145" t="s">
        <v>174</v>
      </c>
      <c r="E177" s="153" t="s">
        <v>1</v>
      </c>
      <c r="F177" s="154" t="s">
        <v>221</v>
      </c>
      <c r="H177" s="155">
        <v>84</v>
      </c>
      <c r="I177" s="156"/>
      <c r="L177" s="152"/>
      <c r="M177" s="157"/>
      <c r="T177" s="158"/>
      <c r="AT177" s="153" t="s">
        <v>174</v>
      </c>
      <c r="AU177" s="153" t="s">
        <v>114</v>
      </c>
      <c r="AV177" s="13" t="s">
        <v>172</v>
      </c>
      <c r="AW177" s="13" t="s">
        <v>35</v>
      </c>
      <c r="AX177" s="13" t="s">
        <v>89</v>
      </c>
      <c r="AY177" s="153" t="s">
        <v>164</v>
      </c>
    </row>
    <row r="178" spans="2:65" s="1" customFormat="1" ht="16.5" customHeight="1">
      <c r="B178" s="30"/>
      <c r="C178" s="130" t="s">
        <v>250</v>
      </c>
      <c r="D178" s="131" t="s">
        <v>167</v>
      </c>
      <c r="E178" s="132" t="s">
        <v>1392</v>
      </c>
      <c r="F178" s="133" t="s">
        <v>1393</v>
      </c>
      <c r="G178" s="134" t="s">
        <v>276</v>
      </c>
      <c r="H178" s="135">
        <v>46</v>
      </c>
      <c r="I178" s="136"/>
      <c r="J178" s="137">
        <f>ROUND(I178*H178,2)</f>
        <v>0</v>
      </c>
      <c r="K178" s="133" t="s">
        <v>171</v>
      </c>
      <c r="L178" s="30"/>
      <c r="M178" s="138" t="s">
        <v>1</v>
      </c>
      <c r="N178" s="139" t="s">
        <v>47</v>
      </c>
      <c r="P178" s="140">
        <f>O178*H178</f>
        <v>0</v>
      </c>
      <c r="Q178" s="140">
        <v>5.5000000000000003E-4</v>
      </c>
      <c r="R178" s="140">
        <f>Q178*H178</f>
        <v>2.5300000000000003E-2</v>
      </c>
      <c r="S178" s="140">
        <v>0</v>
      </c>
      <c r="T178" s="141">
        <f>S178*H178</f>
        <v>0</v>
      </c>
      <c r="AR178" s="142" t="s">
        <v>245</v>
      </c>
      <c r="AT178" s="142" t="s">
        <v>167</v>
      </c>
      <c r="AU178" s="142" t="s">
        <v>114</v>
      </c>
      <c r="AY178" s="15" t="s">
        <v>164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114</v>
      </c>
      <c r="BK178" s="143">
        <f>ROUND(I178*H178,2)</f>
        <v>0</v>
      </c>
      <c r="BL178" s="15" t="s">
        <v>245</v>
      </c>
      <c r="BM178" s="142" t="s">
        <v>1394</v>
      </c>
    </row>
    <row r="179" spans="2:65" s="12" customFormat="1" ht="11.25">
      <c r="B179" s="144"/>
      <c r="D179" s="145" t="s">
        <v>174</v>
      </c>
      <c r="E179" s="146" t="s">
        <v>1</v>
      </c>
      <c r="F179" s="147" t="s">
        <v>1339</v>
      </c>
      <c r="H179" s="148">
        <v>16</v>
      </c>
      <c r="I179" s="149"/>
      <c r="L179" s="144"/>
      <c r="M179" s="150"/>
      <c r="T179" s="151"/>
      <c r="AT179" s="146" t="s">
        <v>174</v>
      </c>
      <c r="AU179" s="146" t="s">
        <v>114</v>
      </c>
      <c r="AV179" s="12" t="s">
        <v>114</v>
      </c>
      <c r="AW179" s="12" t="s">
        <v>35</v>
      </c>
      <c r="AX179" s="12" t="s">
        <v>81</v>
      </c>
      <c r="AY179" s="146" t="s">
        <v>164</v>
      </c>
    </row>
    <row r="180" spans="2:65" s="12" customFormat="1" ht="11.25">
      <c r="B180" s="144"/>
      <c r="D180" s="145" t="s">
        <v>174</v>
      </c>
      <c r="E180" s="146" t="s">
        <v>1</v>
      </c>
      <c r="F180" s="147" t="s">
        <v>1395</v>
      </c>
      <c r="H180" s="148">
        <v>30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81</v>
      </c>
      <c r="AY180" s="146" t="s">
        <v>164</v>
      </c>
    </row>
    <row r="181" spans="2:65" s="13" customFormat="1" ht="11.25">
      <c r="B181" s="152"/>
      <c r="D181" s="145" t="s">
        <v>174</v>
      </c>
      <c r="E181" s="153" t="s">
        <v>1</v>
      </c>
      <c r="F181" s="154" t="s">
        <v>221</v>
      </c>
      <c r="H181" s="155">
        <v>46</v>
      </c>
      <c r="I181" s="156"/>
      <c r="L181" s="152"/>
      <c r="M181" s="157"/>
      <c r="T181" s="158"/>
      <c r="AT181" s="153" t="s">
        <v>174</v>
      </c>
      <c r="AU181" s="153" t="s">
        <v>114</v>
      </c>
      <c r="AV181" s="13" t="s">
        <v>172</v>
      </c>
      <c r="AW181" s="13" t="s">
        <v>35</v>
      </c>
      <c r="AX181" s="13" t="s">
        <v>89</v>
      </c>
      <c r="AY181" s="153" t="s">
        <v>164</v>
      </c>
    </row>
    <row r="182" spans="2:65" s="1" customFormat="1" ht="16.5" customHeight="1">
      <c r="B182" s="30"/>
      <c r="C182" s="130" t="s">
        <v>108</v>
      </c>
      <c r="D182" s="131" t="s">
        <v>167</v>
      </c>
      <c r="E182" s="132" t="s">
        <v>1396</v>
      </c>
      <c r="F182" s="133" t="s">
        <v>1397</v>
      </c>
      <c r="G182" s="134" t="s">
        <v>276</v>
      </c>
      <c r="H182" s="135">
        <v>46</v>
      </c>
      <c r="I182" s="136"/>
      <c r="J182" s="137">
        <f>ROUND(I182*H182,2)</f>
        <v>0</v>
      </c>
      <c r="K182" s="133" t="s">
        <v>171</v>
      </c>
      <c r="L182" s="30"/>
      <c r="M182" s="138" t="s">
        <v>1</v>
      </c>
      <c r="N182" s="139" t="s">
        <v>47</v>
      </c>
      <c r="P182" s="140">
        <f>O182*H182</f>
        <v>0</v>
      </c>
      <c r="Q182" s="140">
        <v>6.9999999999999999E-4</v>
      </c>
      <c r="R182" s="140">
        <f>Q182*H182</f>
        <v>3.2199999999999999E-2</v>
      </c>
      <c r="S182" s="140">
        <v>0</v>
      </c>
      <c r="T182" s="141">
        <f>S182*H182</f>
        <v>0</v>
      </c>
      <c r="AR182" s="142" t="s">
        <v>245</v>
      </c>
      <c r="AT182" s="142" t="s">
        <v>167</v>
      </c>
      <c r="AU182" s="142" t="s">
        <v>114</v>
      </c>
      <c r="AY182" s="15" t="s">
        <v>164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114</v>
      </c>
      <c r="BK182" s="143">
        <f>ROUND(I182*H182,2)</f>
        <v>0</v>
      </c>
      <c r="BL182" s="15" t="s">
        <v>245</v>
      </c>
      <c r="BM182" s="142" t="s">
        <v>1398</v>
      </c>
    </row>
    <row r="183" spans="2:65" s="12" customFormat="1" ht="11.25">
      <c r="B183" s="144"/>
      <c r="D183" s="145" t="s">
        <v>174</v>
      </c>
      <c r="E183" s="146" t="s">
        <v>1</v>
      </c>
      <c r="F183" s="147" t="s">
        <v>1340</v>
      </c>
      <c r="H183" s="148">
        <v>30</v>
      </c>
      <c r="I183" s="149"/>
      <c r="L183" s="144"/>
      <c r="M183" s="150"/>
      <c r="T183" s="151"/>
      <c r="AT183" s="146" t="s">
        <v>174</v>
      </c>
      <c r="AU183" s="146" t="s">
        <v>114</v>
      </c>
      <c r="AV183" s="12" t="s">
        <v>114</v>
      </c>
      <c r="AW183" s="12" t="s">
        <v>35</v>
      </c>
      <c r="AX183" s="12" t="s">
        <v>81</v>
      </c>
      <c r="AY183" s="146" t="s">
        <v>164</v>
      </c>
    </row>
    <row r="184" spans="2:65" s="12" customFormat="1" ht="11.25">
      <c r="B184" s="144"/>
      <c r="D184" s="145" t="s">
        <v>174</v>
      </c>
      <c r="E184" s="146" t="s">
        <v>1</v>
      </c>
      <c r="F184" s="147" t="s">
        <v>1399</v>
      </c>
      <c r="H184" s="148">
        <v>16</v>
      </c>
      <c r="I184" s="149"/>
      <c r="L184" s="144"/>
      <c r="M184" s="150"/>
      <c r="T184" s="151"/>
      <c r="AT184" s="146" t="s">
        <v>174</v>
      </c>
      <c r="AU184" s="146" t="s">
        <v>114</v>
      </c>
      <c r="AV184" s="12" t="s">
        <v>114</v>
      </c>
      <c r="AW184" s="12" t="s">
        <v>35</v>
      </c>
      <c r="AX184" s="12" t="s">
        <v>81</v>
      </c>
      <c r="AY184" s="146" t="s">
        <v>164</v>
      </c>
    </row>
    <row r="185" spans="2:65" s="13" customFormat="1" ht="11.25">
      <c r="B185" s="152"/>
      <c r="D185" s="145" t="s">
        <v>174</v>
      </c>
      <c r="E185" s="153" t="s">
        <v>1</v>
      </c>
      <c r="F185" s="154" t="s">
        <v>221</v>
      </c>
      <c r="H185" s="155">
        <v>46</v>
      </c>
      <c r="I185" s="156"/>
      <c r="L185" s="152"/>
      <c r="M185" s="157"/>
      <c r="T185" s="158"/>
      <c r="AT185" s="153" t="s">
        <v>174</v>
      </c>
      <c r="AU185" s="153" t="s">
        <v>114</v>
      </c>
      <c r="AV185" s="13" t="s">
        <v>172</v>
      </c>
      <c r="AW185" s="13" t="s">
        <v>35</v>
      </c>
      <c r="AX185" s="13" t="s">
        <v>89</v>
      </c>
      <c r="AY185" s="153" t="s">
        <v>164</v>
      </c>
    </row>
    <row r="186" spans="2:65" s="1" customFormat="1" ht="16.5" customHeight="1">
      <c r="B186" s="30"/>
      <c r="C186" s="130" t="s">
        <v>111</v>
      </c>
      <c r="D186" s="131" t="s">
        <v>167</v>
      </c>
      <c r="E186" s="132" t="s">
        <v>1400</v>
      </c>
      <c r="F186" s="133" t="s">
        <v>1401</v>
      </c>
      <c r="G186" s="134" t="s">
        <v>276</v>
      </c>
      <c r="H186" s="135">
        <v>24</v>
      </c>
      <c r="I186" s="136"/>
      <c r="J186" s="137">
        <f>ROUND(I186*H186,2)</f>
        <v>0</v>
      </c>
      <c r="K186" s="133" t="s">
        <v>171</v>
      </c>
      <c r="L186" s="30"/>
      <c r="M186" s="138" t="s">
        <v>1</v>
      </c>
      <c r="N186" s="139" t="s">
        <v>47</v>
      </c>
      <c r="P186" s="140">
        <f>O186*H186</f>
        <v>0</v>
      </c>
      <c r="Q186" s="140">
        <v>1.24E-3</v>
      </c>
      <c r="R186" s="140">
        <f>Q186*H186</f>
        <v>2.9760000000000002E-2</v>
      </c>
      <c r="S186" s="140">
        <v>0</v>
      </c>
      <c r="T186" s="141">
        <f>S186*H186</f>
        <v>0</v>
      </c>
      <c r="AR186" s="142" t="s">
        <v>245</v>
      </c>
      <c r="AT186" s="142" t="s">
        <v>167</v>
      </c>
      <c r="AU186" s="142" t="s">
        <v>114</v>
      </c>
      <c r="AY186" s="15" t="s">
        <v>164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114</v>
      </c>
      <c r="BK186" s="143">
        <f>ROUND(I186*H186,2)</f>
        <v>0</v>
      </c>
      <c r="BL186" s="15" t="s">
        <v>245</v>
      </c>
      <c r="BM186" s="142" t="s">
        <v>1402</v>
      </c>
    </row>
    <row r="187" spans="2:65" s="12" customFormat="1" ht="11.25">
      <c r="B187" s="144"/>
      <c r="D187" s="145" t="s">
        <v>174</v>
      </c>
      <c r="E187" s="146" t="s">
        <v>1</v>
      </c>
      <c r="F187" s="147" t="s">
        <v>1341</v>
      </c>
      <c r="H187" s="148">
        <v>24</v>
      </c>
      <c r="I187" s="149"/>
      <c r="L187" s="144"/>
      <c r="M187" s="150"/>
      <c r="T187" s="151"/>
      <c r="AT187" s="146" t="s">
        <v>174</v>
      </c>
      <c r="AU187" s="146" t="s">
        <v>114</v>
      </c>
      <c r="AV187" s="12" t="s">
        <v>114</v>
      </c>
      <c r="AW187" s="12" t="s">
        <v>35</v>
      </c>
      <c r="AX187" s="12" t="s">
        <v>89</v>
      </c>
      <c r="AY187" s="146" t="s">
        <v>164</v>
      </c>
    </row>
    <row r="188" spans="2:65" s="1" customFormat="1" ht="16.5" customHeight="1">
      <c r="B188" s="30"/>
      <c r="C188" s="130" t="s">
        <v>268</v>
      </c>
      <c r="D188" s="131" t="s">
        <v>167</v>
      </c>
      <c r="E188" s="132" t="s">
        <v>1403</v>
      </c>
      <c r="F188" s="133" t="s">
        <v>1404</v>
      </c>
      <c r="G188" s="134" t="s">
        <v>276</v>
      </c>
      <c r="H188" s="135">
        <v>200</v>
      </c>
      <c r="I188" s="136"/>
      <c r="J188" s="137">
        <f>ROUND(I188*H188,2)</f>
        <v>0</v>
      </c>
      <c r="K188" s="133" t="s">
        <v>171</v>
      </c>
      <c r="L188" s="30"/>
      <c r="M188" s="138" t="s">
        <v>1</v>
      </c>
      <c r="N188" s="139" t="s">
        <v>47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245</v>
      </c>
      <c r="AT188" s="142" t="s">
        <v>167</v>
      </c>
      <c r="AU188" s="142" t="s">
        <v>114</v>
      </c>
      <c r="AY188" s="15" t="s">
        <v>164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114</v>
      </c>
      <c r="BK188" s="143">
        <f>ROUND(I188*H188,2)</f>
        <v>0</v>
      </c>
      <c r="BL188" s="15" t="s">
        <v>245</v>
      </c>
      <c r="BM188" s="142" t="s">
        <v>1405</v>
      </c>
    </row>
    <row r="189" spans="2:65" s="12" customFormat="1" ht="11.25">
      <c r="B189" s="144"/>
      <c r="D189" s="145" t="s">
        <v>174</v>
      </c>
      <c r="E189" s="146" t="s">
        <v>1</v>
      </c>
      <c r="F189" s="147" t="s">
        <v>1338</v>
      </c>
      <c r="H189" s="148">
        <v>20</v>
      </c>
      <c r="I189" s="149"/>
      <c r="L189" s="144"/>
      <c r="M189" s="150"/>
      <c r="T189" s="151"/>
      <c r="AT189" s="146" t="s">
        <v>174</v>
      </c>
      <c r="AU189" s="146" t="s">
        <v>114</v>
      </c>
      <c r="AV189" s="12" t="s">
        <v>114</v>
      </c>
      <c r="AW189" s="12" t="s">
        <v>35</v>
      </c>
      <c r="AX189" s="12" t="s">
        <v>81</v>
      </c>
      <c r="AY189" s="146" t="s">
        <v>164</v>
      </c>
    </row>
    <row r="190" spans="2:65" s="12" customFormat="1" ht="11.25">
      <c r="B190" s="144"/>
      <c r="D190" s="145" t="s">
        <v>174</v>
      </c>
      <c r="E190" s="146" t="s">
        <v>1</v>
      </c>
      <c r="F190" s="147" t="s">
        <v>1391</v>
      </c>
      <c r="H190" s="148">
        <v>64</v>
      </c>
      <c r="I190" s="149"/>
      <c r="L190" s="144"/>
      <c r="M190" s="150"/>
      <c r="T190" s="151"/>
      <c r="AT190" s="146" t="s">
        <v>174</v>
      </c>
      <c r="AU190" s="146" t="s">
        <v>114</v>
      </c>
      <c r="AV190" s="12" t="s">
        <v>114</v>
      </c>
      <c r="AW190" s="12" t="s">
        <v>35</v>
      </c>
      <c r="AX190" s="12" t="s">
        <v>81</v>
      </c>
      <c r="AY190" s="146" t="s">
        <v>164</v>
      </c>
    </row>
    <row r="191" spans="2:65" s="12" customFormat="1" ht="11.25">
      <c r="B191" s="144"/>
      <c r="D191" s="145" t="s">
        <v>174</v>
      </c>
      <c r="E191" s="146" t="s">
        <v>1</v>
      </c>
      <c r="F191" s="147" t="s">
        <v>1339</v>
      </c>
      <c r="H191" s="148">
        <v>16</v>
      </c>
      <c r="I191" s="149"/>
      <c r="L191" s="144"/>
      <c r="M191" s="150"/>
      <c r="T191" s="151"/>
      <c r="AT191" s="146" t="s">
        <v>174</v>
      </c>
      <c r="AU191" s="146" t="s">
        <v>114</v>
      </c>
      <c r="AV191" s="12" t="s">
        <v>114</v>
      </c>
      <c r="AW191" s="12" t="s">
        <v>35</v>
      </c>
      <c r="AX191" s="12" t="s">
        <v>81</v>
      </c>
      <c r="AY191" s="146" t="s">
        <v>164</v>
      </c>
    </row>
    <row r="192" spans="2:65" s="12" customFormat="1" ht="11.25">
      <c r="B192" s="144"/>
      <c r="D192" s="145" t="s">
        <v>174</v>
      </c>
      <c r="E192" s="146" t="s">
        <v>1</v>
      </c>
      <c r="F192" s="147" t="s">
        <v>1395</v>
      </c>
      <c r="H192" s="148">
        <v>30</v>
      </c>
      <c r="I192" s="149"/>
      <c r="L192" s="144"/>
      <c r="M192" s="150"/>
      <c r="T192" s="151"/>
      <c r="AT192" s="146" t="s">
        <v>174</v>
      </c>
      <c r="AU192" s="146" t="s">
        <v>114</v>
      </c>
      <c r="AV192" s="12" t="s">
        <v>114</v>
      </c>
      <c r="AW192" s="12" t="s">
        <v>35</v>
      </c>
      <c r="AX192" s="12" t="s">
        <v>81</v>
      </c>
      <c r="AY192" s="146" t="s">
        <v>164</v>
      </c>
    </row>
    <row r="193" spans="2:65" s="12" customFormat="1" ht="11.25">
      <c r="B193" s="144"/>
      <c r="D193" s="145" t="s">
        <v>174</v>
      </c>
      <c r="E193" s="146" t="s">
        <v>1</v>
      </c>
      <c r="F193" s="147" t="s">
        <v>1340</v>
      </c>
      <c r="H193" s="148">
        <v>30</v>
      </c>
      <c r="I193" s="149"/>
      <c r="L193" s="144"/>
      <c r="M193" s="150"/>
      <c r="T193" s="151"/>
      <c r="AT193" s="146" t="s">
        <v>174</v>
      </c>
      <c r="AU193" s="146" t="s">
        <v>114</v>
      </c>
      <c r="AV193" s="12" t="s">
        <v>114</v>
      </c>
      <c r="AW193" s="12" t="s">
        <v>35</v>
      </c>
      <c r="AX193" s="12" t="s">
        <v>81</v>
      </c>
      <c r="AY193" s="146" t="s">
        <v>164</v>
      </c>
    </row>
    <row r="194" spans="2:65" s="12" customFormat="1" ht="11.25">
      <c r="B194" s="144"/>
      <c r="D194" s="145" t="s">
        <v>174</v>
      </c>
      <c r="E194" s="146" t="s">
        <v>1</v>
      </c>
      <c r="F194" s="147" t="s">
        <v>1399</v>
      </c>
      <c r="H194" s="148">
        <v>16</v>
      </c>
      <c r="I194" s="149"/>
      <c r="L194" s="144"/>
      <c r="M194" s="150"/>
      <c r="T194" s="151"/>
      <c r="AT194" s="146" t="s">
        <v>174</v>
      </c>
      <c r="AU194" s="146" t="s">
        <v>114</v>
      </c>
      <c r="AV194" s="12" t="s">
        <v>114</v>
      </c>
      <c r="AW194" s="12" t="s">
        <v>35</v>
      </c>
      <c r="AX194" s="12" t="s">
        <v>81</v>
      </c>
      <c r="AY194" s="146" t="s">
        <v>164</v>
      </c>
    </row>
    <row r="195" spans="2:65" s="12" customFormat="1" ht="11.25">
      <c r="B195" s="144"/>
      <c r="D195" s="145" t="s">
        <v>174</v>
      </c>
      <c r="E195" s="146" t="s">
        <v>1</v>
      </c>
      <c r="F195" s="147" t="s">
        <v>1341</v>
      </c>
      <c r="H195" s="148">
        <v>24</v>
      </c>
      <c r="I195" s="149"/>
      <c r="L195" s="144"/>
      <c r="M195" s="150"/>
      <c r="T195" s="151"/>
      <c r="AT195" s="146" t="s">
        <v>174</v>
      </c>
      <c r="AU195" s="146" t="s">
        <v>114</v>
      </c>
      <c r="AV195" s="12" t="s">
        <v>114</v>
      </c>
      <c r="AW195" s="12" t="s">
        <v>35</v>
      </c>
      <c r="AX195" s="12" t="s">
        <v>81</v>
      </c>
      <c r="AY195" s="146" t="s">
        <v>164</v>
      </c>
    </row>
    <row r="196" spans="2:65" s="13" customFormat="1" ht="11.25">
      <c r="B196" s="152"/>
      <c r="D196" s="145" t="s">
        <v>174</v>
      </c>
      <c r="E196" s="153" t="s">
        <v>1</v>
      </c>
      <c r="F196" s="154" t="s">
        <v>221</v>
      </c>
      <c r="H196" s="155">
        <v>200</v>
      </c>
      <c r="I196" s="156"/>
      <c r="L196" s="152"/>
      <c r="M196" s="157"/>
      <c r="T196" s="158"/>
      <c r="AT196" s="153" t="s">
        <v>174</v>
      </c>
      <c r="AU196" s="153" t="s">
        <v>114</v>
      </c>
      <c r="AV196" s="13" t="s">
        <v>172</v>
      </c>
      <c r="AW196" s="13" t="s">
        <v>35</v>
      </c>
      <c r="AX196" s="13" t="s">
        <v>89</v>
      </c>
      <c r="AY196" s="153" t="s">
        <v>164</v>
      </c>
    </row>
    <row r="197" spans="2:65" s="1" customFormat="1" ht="21.75" customHeight="1">
      <c r="B197" s="30"/>
      <c r="C197" s="130" t="s">
        <v>7</v>
      </c>
      <c r="D197" s="131" t="s">
        <v>167</v>
      </c>
      <c r="E197" s="132" t="s">
        <v>1406</v>
      </c>
      <c r="F197" s="133" t="s">
        <v>1407</v>
      </c>
      <c r="G197" s="134" t="s">
        <v>276</v>
      </c>
      <c r="H197" s="135">
        <v>110</v>
      </c>
      <c r="I197" s="136"/>
      <c r="J197" s="137">
        <f>ROUND(I197*H197,2)</f>
        <v>0</v>
      </c>
      <c r="K197" s="133" t="s">
        <v>171</v>
      </c>
      <c r="L197" s="30"/>
      <c r="M197" s="138" t="s">
        <v>1</v>
      </c>
      <c r="N197" s="139" t="s">
        <v>47</v>
      </c>
      <c r="P197" s="140">
        <f>O197*H197</f>
        <v>0</v>
      </c>
      <c r="Q197" s="140">
        <v>2.0000000000000001E-4</v>
      </c>
      <c r="R197" s="140">
        <f>Q197*H197</f>
        <v>2.2000000000000002E-2</v>
      </c>
      <c r="S197" s="140">
        <v>0</v>
      </c>
      <c r="T197" s="141">
        <f>S197*H197</f>
        <v>0</v>
      </c>
      <c r="AR197" s="142" t="s">
        <v>245</v>
      </c>
      <c r="AT197" s="142" t="s">
        <v>167</v>
      </c>
      <c r="AU197" s="142" t="s">
        <v>114</v>
      </c>
      <c r="AY197" s="15" t="s">
        <v>164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114</v>
      </c>
      <c r="BK197" s="143">
        <f>ROUND(I197*H197,2)</f>
        <v>0</v>
      </c>
      <c r="BL197" s="15" t="s">
        <v>245</v>
      </c>
      <c r="BM197" s="142" t="s">
        <v>1408</v>
      </c>
    </row>
    <row r="198" spans="2:65" s="12" customFormat="1" ht="11.25">
      <c r="B198" s="144"/>
      <c r="D198" s="145" t="s">
        <v>174</v>
      </c>
      <c r="E198" s="146" t="s">
        <v>1</v>
      </c>
      <c r="F198" s="147" t="s">
        <v>1391</v>
      </c>
      <c r="H198" s="148">
        <v>64</v>
      </c>
      <c r="I198" s="149"/>
      <c r="L198" s="144"/>
      <c r="M198" s="150"/>
      <c r="T198" s="151"/>
      <c r="AT198" s="146" t="s">
        <v>174</v>
      </c>
      <c r="AU198" s="146" t="s">
        <v>114</v>
      </c>
      <c r="AV198" s="12" t="s">
        <v>114</v>
      </c>
      <c r="AW198" s="12" t="s">
        <v>35</v>
      </c>
      <c r="AX198" s="12" t="s">
        <v>81</v>
      </c>
      <c r="AY198" s="146" t="s">
        <v>164</v>
      </c>
    </row>
    <row r="199" spans="2:65" s="12" customFormat="1" ht="11.25">
      <c r="B199" s="144"/>
      <c r="D199" s="145" t="s">
        <v>174</v>
      </c>
      <c r="E199" s="146" t="s">
        <v>1</v>
      </c>
      <c r="F199" s="147" t="s">
        <v>1395</v>
      </c>
      <c r="H199" s="148">
        <v>30</v>
      </c>
      <c r="I199" s="149"/>
      <c r="L199" s="144"/>
      <c r="M199" s="150"/>
      <c r="T199" s="151"/>
      <c r="AT199" s="146" t="s">
        <v>174</v>
      </c>
      <c r="AU199" s="146" t="s">
        <v>114</v>
      </c>
      <c r="AV199" s="12" t="s">
        <v>114</v>
      </c>
      <c r="AW199" s="12" t="s">
        <v>35</v>
      </c>
      <c r="AX199" s="12" t="s">
        <v>81</v>
      </c>
      <c r="AY199" s="146" t="s">
        <v>164</v>
      </c>
    </row>
    <row r="200" spans="2:65" s="12" customFormat="1" ht="11.25">
      <c r="B200" s="144"/>
      <c r="D200" s="145" t="s">
        <v>174</v>
      </c>
      <c r="E200" s="146" t="s">
        <v>1</v>
      </c>
      <c r="F200" s="147" t="s">
        <v>1399</v>
      </c>
      <c r="H200" s="148">
        <v>16</v>
      </c>
      <c r="I200" s="149"/>
      <c r="L200" s="144"/>
      <c r="M200" s="150"/>
      <c r="T200" s="151"/>
      <c r="AT200" s="146" t="s">
        <v>174</v>
      </c>
      <c r="AU200" s="146" t="s">
        <v>114</v>
      </c>
      <c r="AV200" s="12" t="s">
        <v>114</v>
      </c>
      <c r="AW200" s="12" t="s">
        <v>35</v>
      </c>
      <c r="AX200" s="12" t="s">
        <v>81</v>
      </c>
      <c r="AY200" s="146" t="s">
        <v>164</v>
      </c>
    </row>
    <row r="201" spans="2:65" s="13" customFormat="1" ht="11.25">
      <c r="B201" s="152"/>
      <c r="D201" s="145" t="s">
        <v>174</v>
      </c>
      <c r="E201" s="153" t="s">
        <v>1</v>
      </c>
      <c r="F201" s="154" t="s">
        <v>221</v>
      </c>
      <c r="H201" s="155">
        <v>110</v>
      </c>
      <c r="I201" s="156"/>
      <c r="L201" s="152"/>
      <c r="M201" s="157"/>
      <c r="T201" s="158"/>
      <c r="AT201" s="153" t="s">
        <v>174</v>
      </c>
      <c r="AU201" s="153" t="s">
        <v>114</v>
      </c>
      <c r="AV201" s="13" t="s">
        <v>172</v>
      </c>
      <c r="AW201" s="13" t="s">
        <v>35</v>
      </c>
      <c r="AX201" s="13" t="s">
        <v>89</v>
      </c>
      <c r="AY201" s="153" t="s">
        <v>164</v>
      </c>
    </row>
    <row r="202" spans="2:65" s="11" customFormat="1" ht="22.9" customHeight="1">
      <c r="B202" s="118"/>
      <c r="D202" s="119" t="s">
        <v>80</v>
      </c>
      <c r="E202" s="128" t="s">
        <v>1409</v>
      </c>
      <c r="F202" s="128" t="s">
        <v>1410</v>
      </c>
      <c r="I202" s="121"/>
      <c r="J202" s="129">
        <f>BK202</f>
        <v>0</v>
      </c>
      <c r="L202" s="118"/>
      <c r="M202" s="123"/>
      <c r="P202" s="124">
        <f>SUM(P203:P210)</f>
        <v>0</v>
      </c>
      <c r="R202" s="124">
        <f>SUM(R203:R210)</f>
        <v>1.7639999999999999E-2</v>
      </c>
      <c r="T202" s="125">
        <f>SUM(T203:T210)</f>
        <v>0</v>
      </c>
      <c r="AR202" s="119" t="s">
        <v>114</v>
      </c>
      <c r="AT202" s="126" t="s">
        <v>80</v>
      </c>
      <c r="AU202" s="126" t="s">
        <v>89</v>
      </c>
      <c r="AY202" s="119" t="s">
        <v>164</v>
      </c>
      <c r="BK202" s="127">
        <f>SUM(BK203:BK210)</f>
        <v>0</v>
      </c>
    </row>
    <row r="203" spans="2:65" s="1" customFormat="1" ht="16.5" customHeight="1">
      <c r="B203" s="30"/>
      <c r="C203" s="130" t="s">
        <v>278</v>
      </c>
      <c r="D203" s="131" t="s">
        <v>167</v>
      </c>
      <c r="E203" s="132" t="s">
        <v>1411</v>
      </c>
      <c r="F203" s="133" t="s">
        <v>1412</v>
      </c>
      <c r="G203" s="134" t="s">
        <v>347</v>
      </c>
      <c r="H203" s="135">
        <v>14</v>
      </c>
      <c r="I203" s="136"/>
      <c r="J203" s="137">
        <f>ROUND(I203*H203,2)</f>
        <v>0</v>
      </c>
      <c r="K203" s="133" t="s">
        <v>171</v>
      </c>
      <c r="L203" s="30"/>
      <c r="M203" s="138" t="s">
        <v>1</v>
      </c>
      <c r="N203" s="139" t="s">
        <v>47</v>
      </c>
      <c r="P203" s="140">
        <f>O203*H203</f>
        <v>0</v>
      </c>
      <c r="Q203" s="140">
        <v>1.3999999999999999E-4</v>
      </c>
      <c r="R203" s="140">
        <f>Q203*H203</f>
        <v>1.9599999999999999E-3</v>
      </c>
      <c r="S203" s="140">
        <v>0</v>
      </c>
      <c r="T203" s="141">
        <f>S203*H203</f>
        <v>0</v>
      </c>
      <c r="AR203" s="142" t="s">
        <v>245</v>
      </c>
      <c r="AT203" s="142" t="s">
        <v>167</v>
      </c>
      <c r="AU203" s="142" t="s">
        <v>114</v>
      </c>
      <c r="AY203" s="15" t="s">
        <v>164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114</v>
      </c>
      <c r="BK203" s="143">
        <f>ROUND(I203*H203,2)</f>
        <v>0</v>
      </c>
      <c r="BL203" s="15" t="s">
        <v>245</v>
      </c>
      <c r="BM203" s="142" t="s">
        <v>1413</v>
      </c>
    </row>
    <row r="204" spans="2:65" s="12" customFormat="1" ht="11.25">
      <c r="B204" s="144"/>
      <c r="D204" s="145" t="s">
        <v>174</v>
      </c>
      <c r="E204" s="146" t="s">
        <v>1</v>
      </c>
      <c r="F204" s="147" t="s">
        <v>236</v>
      </c>
      <c r="H204" s="148">
        <v>14</v>
      </c>
      <c r="I204" s="149"/>
      <c r="L204" s="144"/>
      <c r="M204" s="150"/>
      <c r="T204" s="151"/>
      <c r="AT204" s="146" t="s">
        <v>174</v>
      </c>
      <c r="AU204" s="146" t="s">
        <v>114</v>
      </c>
      <c r="AV204" s="12" t="s">
        <v>114</v>
      </c>
      <c r="AW204" s="12" t="s">
        <v>35</v>
      </c>
      <c r="AX204" s="12" t="s">
        <v>89</v>
      </c>
      <c r="AY204" s="146" t="s">
        <v>164</v>
      </c>
    </row>
    <row r="205" spans="2:65" s="1" customFormat="1" ht="16.5" customHeight="1">
      <c r="B205" s="30"/>
      <c r="C205" s="130" t="s">
        <v>283</v>
      </c>
      <c r="D205" s="131" t="s">
        <v>167</v>
      </c>
      <c r="E205" s="132" t="s">
        <v>1414</v>
      </c>
      <c r="F205" s="133" t="s">
        <v>1415</v>
      </c>
      <c r="G205" s="134" t="s">
        <v>347</v>
      </c>
      <c r="H205" s="135">
        <v>14</v>
      </c>
      <c r="I205" s="136"/>
      <c r="J205" s="137">
        <f>ROUND(I205*H205,2)</f>
        <v>0</v>
      </c>
      <c r="K205" s="133" t="s">
        <v>171</v>
      </c>
      <c r="L205" s="30"/>
      <c r="M205" s="138" t="s">
        <v>1</v>
      </c>
      <c r="N205" s="139" t="s">
        <v>47</v>
      </c>
      <c r="P205" s="140">
        <f>O205*H205</f>
        <v>0</v>
      </c>
      <c r="Q205" s="140">
        <v>8.5999999999999998E-4</v>
      </c>
      <c r="R205" s="140">
        <f>Q205*H205</f>
        <v>1.204E-2</v>
      </c>
      <c r="S205" s="140">
        <v>0</v>
      </c>
      <c r="T205" s="141">
        <f>S205*H205</f>
        <v>0</v>
      </c>
      <c r="AR205" s="142" t="s">
        <v>245</v>
      </c>
      <c r="AT205" s="142" t="s">
        <v>167</v>
      </c>
      <c r="AU205" s="142" t="s">
        <v>114</v>
      </c>
      <c r="AY205" s="15" t="s">
        <v>164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114</v>
      </c>
      <c r="BK205" s="143">
        <f>ROUND(I205*H205,2)</f>
        <v>0</v>
      </c>
      <c r="BL205" s="15" t="s">
        <v>245</v>
      </c>
      <c r="BM205" s="142" t="s">
        <v>1416</v>
      </c>
    </row>
    <row r="206" spans="2:65" s="12" customFormat="1" ht="11.25">
      <c r="B206" s="144"/>
      <c r="D206" s="145" t="s">
        <v>174</v>
      </c>
      <c r="E206" s="146" t="s">
        <v>1</v>
      </c>
      <c r="F206" s="147" t="s">
        <v>236</v>
      </c>
      <c r="H206" s="148">
        <v>14</v>
      </c>
      <c r="I206" s="149"/>
      <c r="L206" s="144"/>
      <c r="M206" s="150"/>
      <c r="T206" s="151"/>
      <c r="AT206" s="146" t="s">
        <v>174</v>
      </c>
      <c r="AU206" s="146" t="s">
        <v>114</v>
      </c>
      <c r="AV206" s="12" t="s">
        <v>114</v>
      </c>
      <c r="AW206" s="12" t="s">
        <v>35</v>
      </c>
      <c r="AX206" s="12" t="s">
        <v>89</v>
      </c>
      <c r="AY206" s="146" t="s">
        <v>164</v>
      </c>
    </row>
    <row r="207" spans="2:65" s="1" customFormat="1" ht="16.5" customHeight="1">
      <c r="B207" s="30"/>
      <c r="C207" s="130" t="s">
        <v>287</v>
      </c>
      <c r="D207" s="131" t="s">
        <v>167</v>
      </c>
      <c r="E207" s="132" t="s">
        <v>1417</v>
      </c>
      <c r="F207" s="133" t="s">
        <v>1418</v>
      </c>
      <c r="G207" s="134" t="s">
        <v>347</v>
      </c>
      <c r="H207" s="135">
        <v>14</v>
      </c>
      <c r="I207" s="136"/>
      <c r="J207" s="137">
        <f>ROUND(I207*H207,2)</f>
        <v>0</v>
      </c>
      <c r="K207" s="133" t="s">
        <v>171</v>
      </c>
      <c r="L207" s="30"/>
      <c r="M207" s="138" t="s">
        <v>1</v>
      </c>
      <c r="N207" s="139" t="s">
        <v>47</v>
      </c>
      <c r="P207" s="140">
        <f>O207*H207</f>
        <v>0</v>
      </c>
      <c r="Q207" s="140">
        <v>2.5999999999999998E-4</v>
      </c>
      <c r="R207" s="140">
        <f>Q207*H207</f>
        <v>3.6399999999999996E-3</v>
      </c>
      <c r="S207" s="140">
        <v>0</v>
      </c>
      <c r="T207" s="141">
        <f>S207*H207</f>
        <v>0</v>
      </c>
      <c r="AR207" s="142" t="s">
        <v>245</v>
      </c>
      <c r="AT207" s="142" t="s">
        <v>167</v>
      </c>
      <c r="AU207" s="142" t="s">
        <v>114</v>
      </c>
      <c r="AY207" s="15" t="s">
        <v>164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114</v>
      </c>
      <c r="BK207" s="143">
        <f>ROUND(I207*H207,2)</f>
        <v>0</v>
      </c>
      <c r="BL207" s="15" t="s">
        <v>245</v>
      </c>
      <c r="BM207" s="142" t="s">
        <v>1419</v>
      </c>
    </row>
    <row r="208" spans="2:65" s="12" customFormat="1" ht="11.25">
      <c r="B208" s="144"/>
      <c r="D208" s="145" t="s">
        <v>174</v>
      </c>
      <c r="E208" s="146" t="s">
        <v>1</v>
      </c>
      <c r="F208" s="147" t="s">
        <v>236</v>
      </c>
      <c r="H208" s="148">
        <v>14</v>
      </c>
      <c r="I208" s="149"/>
      <c r="L208" s="144"/>
      <c r="M208" s="150"/>
      <c r="T208" s="151"/>
      <c r="AT208" s="146" t="s">
        <v>174</v>
      </c>
      <c r="AU208" s="146" t="s">
        <v>114</v>
      </c>
      <c r="AV208" s="12" t="s">
        <v>114</v>
      </c>
      <c r="AW208" s="12" t="s">
        <v>35</v>
      </c>
      <c r="AX208" s="12" t="s">
        <v>89</v>
      </c>
      <c r="AY208" s="146" t="s">
        <v>164</v>
      </c>
    </row>
    <row r="209" spans="2:65" s="1" customFormat="1" ht="16.5" customHeight="1">
      <c r="B209" s="30"/>
      <c r="C209" s="130" t="s">
        <v>292</v>
      </c>
      <c r="D209" s="131" t="s">
        <v>167</v>
      </c>
      <c r="E209" s="132" t="s">
        <v>1420</v>
      </c>
      <c r="F209" s="133" t="s">
        <v>1421</v>
      </c>
      <c r="G209" s="134" t="s">
        <v>271</v>
      </c>
      <c r="H209" s="135">
        <v>0.04</v>
      </c>
      <c r="I209" s="136"/>
      <c r="J209" s="137">
        <f>ROUND(I209*H209,2)</f>
        <v>0</v>
      </c>
      <c r="K209" s="133" t="s">
        <v>171</v>
      </c>
      <c r="L209" s="30"/>
      <c r="M209" s="138" t="s">
        <v>1</v>
      </c>
      <c r="N209" s="139" t="s">
        <v>47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245</v>
      </c>
      <c r="AT209" s="142" t="s">
        <v>167</v>
      </c>
      <c r="AU209" s="142" t="s">
        <v>114</v>
      </c>
      <c r="AY209" s="15" t="s">
        <v>164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114</v>
      </c>
      <c r="BK209" s="143">
        <f>ROUND(I209*H209,2)</f>
        <v>0</v>
      </c>
      <c r="BL209" s="15" t="s">
        <v>245</v>
      </c>
      <c r="BM209" s="142" t="s">
        <v>1422</v>
      </c>
    </row>
    <row r="210" spans="2:65" s="12" customFormat="1" ht="11.25">
      <c r="B210" s="144"/>
      <c r="D210" s="145" t="s">
        <v>174</v>
      </c>
      <c r="E210" s="146" t="s">
        <v>1</v>
      </c>
      <c r="F210" s="147" t="s">
        <v>1423</v>
      </c>
      <c r="H210" s="148">
        <v>0.04</v>
      </c>
      <c r="I210" s="149"/>
      <c r="L210" s="144"/>
      <c r="M210" s="150"/>
      <c r="T210" s="151"/>
      <c r="AT210" s="146" t="s">
        <v>174</v>
      </c>
      <c r="AU210" s="146" t="s">
        <v>114</v>
      </c>
      <c r="AV210" s="12" t="s">
        <v>114</v>
      </c>
      <c r="AW210" s="12" t="s">
        <v>35</v>
      </c>
      <c r="AX210" s="12" t="s">
        <v>89</v>
      </c>
      <c r="AY210" s="146" t="s">
        <v>164</v>
      </c>
    </row>
    <row r="211" spans="2:65" s="11" customFormat="1" ht="22.9" customHeight="1">
      <c r="B211" s="118"/>
      <c r="D211" s="119" t="s">
        <v>80</v>
      </c>
      <c r="E211" s="128" t="s">
        <v>369</v>
      </c>
      <c r="F211" s="128" t="s">
        <v>370</v>
      </c>
      <c r="I211" s="121"/>
      <c r="J211" s="129">
        <f>BK211</f>
        <v>0</v>
      </c>
      <c r="L211" s="118"/>
      <c r="M211" s="123"/>
      <c r="P211" s="124">
        <f>SUM(P212:P229)</f>
        <v>0</v>
      </c>
      <c r="R211" s="124">
        <f>SUM(R212:R229)</f>
        <v>0.57343</v>
      </c>
      <c r="T211" s="125">
        <f>SUM(T212:T229)</f>
        <v>0</v>
      </c>
      <c r="AR211" s="119" t="s">
        <v>114</v>
      </c>
      <c r="AT211" s="126" t="s">
        <v>80</v>
      </c>
      <c r="AU211" s="126" t="s">
        <v>89</v>
      </c>
      <c r="AY211" s="119" t="s">
        <v>164</v>
      </c>
      <c r="BK211" s="127">
        <f>SUM(BK212:BK229)</f>
        <v>0</v>
      </c>
    </row>
    <row r="212" spans="2:65" s="1" customFormat="1" ht="21.75" customHeight="1">
      <c r="B212" s="30"/>
      <c r="C212" s="130" t="s">
        <v>300</v>
      </c>
      <c r="D212" s="131" t="s">
        <v>167</v>
      </c>
      <c r="E212" s="132" t="s">
        <v>1424</v>
      </c>
      <c r="F212" s="133" t="s">
        <v>1425</v>
      </c>
      <c r="G212" s="134" t="s">
        <v>347</v>
      </c>
      <c r="H212" s="135">
        <v>2</v>
      </c>
      <c r="I212" s="136"/>
      <c r="J212" s="137">
        <f>ROUND(I212*H212,2)</f>
        <v>0</v>
      </c>
      <c r="K212" s="133" t="s">
        <v>171</v>
      </c>
      <c r="L212" s="30"/>
      <c r="M212" s="138" t="s">
        <v>1</v>
      </c>
      <c r="N212" s="139" t="s">
        <v>47</v>
      </c>
      <c r="P212" s="140">
        <f>O212*H212</f>
        <v>0</v>
      </c>
      <c r="Q212" s="140">
        <v>1.4500000000000001E-2</v>
      </c>
      <c r="R212" s="140">
        <f>Q212*H212</f>
        <v>2.9000000000000001E-2</v>
      </c>
      <c r="S212" s="140">
        <v>0</v>
      </c>
      <c r="T212" s="141">
        <f>S212*H212</f>
        <v>0</v>
      </c>
      <c r="AR212" s="142" t="s">
        <v>245</v>
      </c>
      <c r="AT212" s="142" t="s">
        <v>167</v>
      </c>
      <c r="AU212" s="142" t="s">
        <v>114</v>
      </c>
      <c r="AY212" s="15" t="s">
        <v>164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114</v>
      </c>
      <c r="BK212" s="143">
        <f>ROUND(I212*H212,2)</f>
        <v>0</v>
      </c>
      <c r="BL212" s="15" t="s">
        <v>245</v>
      </c>
      <c r="BM212" s="142" t="s">
        <v>1426</v>
      </c>
    </row>
    <row r="213" spans="2:65" s="12" customFormat="1" ht="11.25">
      <c r="B213" s="144"/>
      <c r="D213" s="145" t="s">
        <v>174</v>
      </c>
      <c r="E213" s="146" t="s">
        <v>1</v>
      </c>
      <c r="F213" s="147" t="s">
        <v>1427</v>
      </c>
      <c r="H213" s="148">
        <v>2</v>
      </c>
      <c r="I213" s="149"/>
      <c r="L213" s="144"/>
      <c r="M213" s="150"/>
      <c r="T213" s="151"/>
      <c r="AT213" s="146" t="s">
        <v>174</v>
      </c>
      <c r="AU213" s="146" t="s">
        <v>114</v>
      </c>
      <c r="AV213" s="12" t="s">
        <v>114</v>
      </c>
      <c r="AW213" s="12" t="s">
        <v>35</v>
      </c>
      <c r="AX213" s="12" t="s">
        <v>89</v>
      </c>
      <c r="AY213" s="146" t="s">
        <v>164</v>
      </c>
    </row>
    <row r="214" spans="2:65" s="1" customFormat="1" ht="21.75" customHeight="1">
      <c r="B214" s="30"/>
      <c r="C214" s="130" t="s">
        <v>307</v>
      </c>
      <c r="D214" s="131" t="s">
        <v>167</v>
      </c>
      <c r="E214" s="132" t="s">
        <v>1428</v>
      </c>
      <c r="F214" s="133" t="s">
        <v>1429</v>
      </c>
      <c r="G214" s="134" t="s">
        <v>347</v>
      </c>
      <c r="H214" s="135">
        <v>2</v>
      </c>
      <c r="I214" s="136"/>
      <c r="J214" s="137">
        <f>ROUND(I214*H214,2)</f>
        <v>0</v>
      </c>
      <c r="K214" s="133" t="s">
        <v>171</v>
      </c>
      <c r="L214" s="30"/>
      <c r="M214" s="138" t="s">
        <v>1</v>
      </c>
      <c r="N214" s="139" t="s">
        <v>47</v>
      </c>
      <c r="P214" s="140">
        <f>O214*H214</f>
        <v>0</v>
      </c>
      <c r="Q214" s="140">
        <v>1.8599999999999998E-2</v>
      </c>
      <c r="R214" s="140">
        <f>Q214*H214</f>
        <v>3.7199999999999997E-2</v>
      </c>
      <c r="S214" s="140">
        <v>0</v>
      </c>
      <c r="T214" s="141">
        <f>S214*H214</f>
        <v>0</v>
      </c>
      <c r="AR214" s="142" t="s">
        <v>245</v>
      </c>
      <c r="AT214" s="142" t="s">
        <v>167</v>
      </c>
      <c r="AU214" s="142" t="s">
        <v>114</v>
      </c>
      <c r="AY214" s="15" t="s">
        <v>164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114</v>
      </c>
      <c r="BK214" s="143">
        <f>ROUND(I214*H214,2)</f>
        <v>0</v>
      </c>
      <c r="BL214" s="15" t="s">
        <v>245</v>
      </c>
      <c r="BM214" s="142" t="s">
        <v>1430</v>
      </c>
    </row>
    <row r="215" spans="2:65" s="12" customFormat="1" ht="11.25">
      <c r="B215" s="144"/>
      <c r="D215" s="145" t="s">
        <v>174</v>
      </c>
      <c r="E215" s="146" t="s">
        <v>1</v>
      </c>
      <c r="F215" s="147" t="s">
        <v>1427</v>
      </c>
      <c r="H215" s="148">
        <v>2</v>
      </c>
      <c r="I215" s="149"/>
      <c r="L215" s="144"/>
      <c r="M215" s="150"/>
      <c r="T215" s="151"/>
      <c r="AT215" s="146" t="s">
        <v>174</v>
      </c>
      <c r="AU215" s="146" t="s">
        <v>114</v>
      </c>
      <c r="AV215" s="12" t="s">
        <v>114</v>
      </c>
      <c r="AW215" s="12" t="s">
        <v>35</v>
      </c>
      <c r="AX215" s="12" t="s">
        <v>89</v>
      </c>
      <c r="AY215" s="146" t="s">
        <v>164</v>
      </c>
    </row>
    <row r="216" spans="2:65" s="1" customFormat="1" ht="21.75" customHeight="1">
      <c r="B216" s="30"/>
      <c r="C216" s="130" t="s">
        <v>314</v>
      </c>
      <c r="D216" s="131" t="s">
        <v>167</v>
      </c>
      <c r="E216" s="132" t="s">
        <v>1431</v>
      </c>
      <c r="F216" s="133" t="s">
        <v>1432</v>
      </c>
      <c r="G216" s="134" t="s">
        <v>347</v>
      </c>
      <c r="H216" s="135">
        <v>1</v>
      </c>
      <c r="I216" s="136"/>
      <c r="J216" s="137">
        <f>ROUND(I216*H216,2)</f>
        <v>0</v>
      </c>
      <c r="K216" s="133" t="s">
        <v>171</v>
      </c>
      <c r="L216" s="30"/>
      <c r="M216" s="138" t="s">
        <v>1</v>
      </c>
      <c r="N216" s="139" t="s">
        <v>47</v>
      </c>
      <c r="P216" s="140">
        <f>O216*H216</f>
        <v>0</v>
      </c>
      <c r="Q216" s="140">
        <v>2.5159999999999998E-2</v>
      </c>
      <c r="R216" s="140">
        <f>Q216*H216</f>
        <v>2.5159999999999998E-2</v>
      </c>
      <c r="S216" s="140">
        <v>0</v>
      </c>
      <c r="T216" s="141">
        <f>S216*H216</f>
        <v>0</v>
      </c>
      <c r="AR216" s="142" t="s">
        <v>245</v>
      </c>
      <c r="AT216" s="142" t="s">
        <v>167</v>
      </c>
      <c r="AU216" s="142" t="s">
        <v>114</v>
      </c>
      <c r="AY216" s="15" t="s">
        <v>164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114</v>
      </c>
      <c r="BK216" s="143">
        <f>ROUND(I216*H216,2)</f>
        <v>0</v>
      </c>
      <c r="BL216" s="15" t="s">
        <v>245</v>
      </c>
      <c r="BM216" s="142" t="s">
        <v>1433</v>
      </c>
    </row>
    <row r="217" spans="2:65" s="12" customFormat="1" ht="11.25">
      <c r="B217" s="144"/>
      <c r="D217" s="145" t="s">
        <v>174</v>
      </c>
      <c r="E217" s="146" t="s">
        <v>1</v>
      </c>
      <c r="F217" s="147" t="s">
        <v>1434</v>
      </c>
      <c r="H217" s="148">
        <v>1</v>
      </c>
      <c r="I217" s="149"/>
      <c r="L217" s="144"/>
      <c r="M217" s="150"/>
      <c r="T217" s="151"/>
      <c r="AT217" s="146" t="s">
        <v>174</v>
      </c>
      <c r="AU217" s="146" t="s">
        <v>114</v>
      </c>
      <c r="AV217" s="12" t="s">
        <v>114</v>
      </c>
      <c r="AW217" s="12" t="s">
        <v>35</v>
      </c>
      <c r="AX217" s="12" t="s">
        <v>89</v>
      </c>
      <c r="AY217" s="146" t="s">
        <v>164</v>
      </c>
    </row>
    <row r="218" spans="2:65" s="1" customFormat="1" ht="21.75" customHeight="1">
      <c r="B218" s="30"/>
      <c r="C218" s="130" t="s">
        <v>319</v>
      </c>
      <c r="D218" s="131" t="s">
        <v>167</v>
      </c>
      <c r="E218" s="132" t="s">
        <v>1435</v>
      </c>
      <c r="F218" s="133" t="s">
        <v>1436</v>
      </c>
      <c r="G218" s="134" t="s">
        <v>347</v>
      </c>
      <c r="H218" s="135">
        <v>1</v>
      </c>
      <c r="I218" s="136"/>
      <c r="J218" s="137">
        <f>ROUND(I218*H218,2)</f>
        <v>0</v>
      </c>
      <c r="K218" s="133" t="s">
        <v>171</v>
      </c>
      <c r="L218" s="30"/>
      <c r="M218" s="138" t="s">
        <v>1</v>
      </c>
      <c r="N218" s="139" t="s">
        <v>47</v>
      </c>
      <c r="P218" s="140">
        <f>O218*H218</f>
        <v>0</v>
      </c>
      <c r="Q218" s="140">
        <v>3.6639999999999999E-2</v>
      </c>
      <c r="R218" s="140">
        <f>Q218*H218</f>
        <v>3.6639999999999999E-2</v>
      </c>
      <c r="S218" s="140">
        <v>0</v>
      </c>
      <c r="T218" s="141">
        <f>S218*H218</f>
        <v>0</v>
      </c>
      <c r="AR218" s="142" t="s">
        <v>245</v>
      </c>
      <c r="AT218" s="142" t="s">
        <v>167</v>
      </c>
      <c r="AU218" s="142" t="s">
        <v>114</v>
      </c>
      <c r="AY218" s="15" t="s">
        <v>164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114</v>
      </c>
      <c r="BK218" s="143">
        <f>ROUND(I218*H218,2)</f>
        <v>0</v>
      </c>
      <c r="BL218" s="15" t="s">
        <v>245</v>
      </c>
      <c r="BM218" s="142" t="s">
        <v>1437</v>
      </c>
    </row>
    <row r="219" spans="2:65" s="12" customFormat="1" ht="11.25">
      <c r="B219" s="144"/>
      <c r="D219" s="145" t="s">
        <v>174</v>
      </c>
      <c r="E219" s="146" t="s">
        <v>1</v>
      </c>
      <c r="F219" s="147" t="s">
        <v>1434</v>
      </c>
      <c r="H219" s="148">
        <v>1</v>
      </c>
      <c r="I219" s="149"/>
      <c r="L219" s="144"/>
      <c r="M219" s="150"/>
      <c r="T219" s="151"/>
      <c r="AT219" s="146" t="s">
        <v>174</v>
      </c>
      <c r="AU219" s="146" t="s">
        <v>114</v>
      </c>
      <c r="AV219" s="12" t="s">
        <v>114</v>
      </c>
      <c r="AW219" s="12" t="s">
        <v>35</v>
      </c>
      <c r="AX219" s="12" t="s">
        <v>89</v>
      </c>
      <c r="AY219" s="146" t="s">
        <v>164</v>
      </c>
    </row>
    <row r="220" spans="2:65" s="1" customFormat="1" ht="21.75" customHeight="1">
      <c r="B220" s="30"/>
      <c r="C220" s="130" t="s">
        <v>115</v>
      </c>
      <c r="D220" s="131" t="s">
        <v>167</v>
      </c>
      <c r="E220" s="132" t="s">
        <v>1438</v>
      </c>
      <c r="F220" s="133" t="s">
        <v>1439</v>
      </c>
      <c r="G220" s="134" t="s">
        <v>347</v>
      </c>
      <c r="H220" s="135">
        <v>1</v>
      </c>
      <c r="I220" s="136"/>
      <c r="J220" s="137">
        <f>ROUND(I220*H220,2)</f>
        <v>0</v>
      </c>
      <c r="K220" s="133" t="s">
        <v>171</v>
      </c>
      <c r="L220" s="30"/>
      <c r="M220" s="138" t="s">
        <v>1</v>
      </c>
      <c r="N220" s="139" t="s">
        <v>47</v>
      </c>
      <c r="P220" s="140">
        <f>O220*H220</f>
        <v>0</v>
      </c>
      <c r="Q220" s="140">
        <v>3.4799999999999998E-2</v>
      </c>
      <c r="R220" s="140">
        <f>Q220*H220</f>
        <v>3.4799999999999998E-2</v>
      </c>
      <c r="S220" s="140">
        <v>0</v>
      </c>
      <c r="T220" s="141">
        <f>S220*H220</f>
        <v>0</v>
      </c>
      <c r="AR220" s="142" t="s">
        <v>245</v>
      </c>
      <c r="AT220" s="142" t="s">
        <v>167</v>
      </c>
      <c r="AU220" s="142" t="s">
        <v>114</v>
      </c>
      <c r="AY220" s="15" t="s">
        <v>164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5" t="s">
        <v>114</v>
      </c>
      <c r="BK220" s="143">
        <f>ROUND(I220*H220,2)</f>
        <v>0</v>
      </c>
      <c r="BL220" s="15" t="s">
        <v>245</v>
      </c>
      <c r="BM220" s="142" t="s">
        <v>1440</v>
      </c>
    </row>
    <row r="221" spans="2:65" s="12" customFormat="1" ht="11.25">
      <c r="B221" s="144"/>
      <c r="D221" s="145" t="s">
        <v>174</v>
      </c>
      <c r="E221" s="146" t="s">
        <v>1</v>
      </c>
      <c r="F221" s="147" t="s">
        <v>1441</v>
      </c>
      <c r="H221" s="148">
        <v>1</v>
      </c>
      <c r="I221" s="149"/>
      <c r="L221" s="144"/>
      <c r="M221" s="150"/>
      <c r="T221" s="151"/>
      <c r="AT221" s="146" t="s">
        <v>174</v>
      </c>
      <c r="AU221" s="146" t="s">
        <v>114</v>
      </c>
      <c r="AV221" s="12" t="s">
        <v>114</v>
      </c>
      <c r="AW221" s="12" t="s">
        <v>35</v>
      </c>
      <c r="AX221" s="12" t="s">
        <v>89</v>
      </c>
      <c r="AY221" s="146" t="s">
        <v>164</v>
      </c>
    </row>
    <row r="222" spans="2:65" s="1" customFormat="1" ht="21.75" customHeight="1">
      <c r="B222" s="30"/>
      <c r="C222" s="130" t="s">
        <v>327</v>
      </c>
      <c r="D222" s="131" t="s">
        <v>167</v>
      </c>
      <c r="E222" s="132" t="s">
        <v>1442</v>
      </c>
      <c r="F222" s="133" t="s">
        <v>1443</v>
      </c>
      <c r="G222" s="134" t="s">
        <v>347</v>
      </c>
      <c r="H222" s="135">
        <v>1</v>
      </c>
      <c r="I222" s="136"/>
      <c r="J222" s="137">
        <f>ROUND(I222*H222,2)</f>
        <v>0</v>
      </c>
      <c r="K222" s="133" t="s">
        <v>171</v>
      </c>
      <c r="L222" s="30"/>
      <c r="M222" s="138" t="s">
        <v>1</v>
      </c>
      <c r="N222" s="139" t="s">
        <v>47</v>
      </c>
      <c r="P222" s="140">
        <f>O222*H222</f>
        <v>0</v>
      </c>
      <c r="Q222" s="140">
        <v>2.9149999999999999E-2</v>
      </c>
      <c r="R222" s="140">
        <f>Q222*H222</f>
        <v>2.9149999999999999E-2</v>
      </c>
      <c r="S222" s="140">
        <v>0</v>
      </c>
      <c r="T222" s="141">
        <f>S222*H222</f>
        <v>0</v>
      </c>
      <c r="AR222" s="142" t="s">
        <v>245</v>
      </c>
      <c r="AT222" s="142" t="s">
        <v>167</v>
      </c>
      <c r="AU222" s="142" t="s">
        <v>114</v>
      </c>
      <c r="AY222" s="15" t="s">
        <v>164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114</v>
      </c>
      <c r="BK222" s="143">
        <f>ROUND(I222*H222,2)</f>
        <v>0</v>
      </c>
      <c r="BL222" s="15" t="s">
        <v>245</v>
      </c>
      <c r="BM222" s="142" t="s">
        <v>1444</v>
      </c>
    </row>
    <row r="223" spans="2:65" s="12" customFormat="1" ht="11.25">
      <c r="B223" s="144"/>
      <c r="D223" s="145" t="s">
        <v>174</v>
      </c>
      <c r="E223" s="146" t="s">
        <v>1</v>
      </c>
      <c r="F223" s="147" t="s">
        <v>1445</v>
      </c>
      <c r="H223" s="148">
        <v>1</v>
      </c>
      <c r="I223" s="149"/>
      <c r="L223" s="144"/>
      <c r="M223" s="150"/>
      <c r="T223" s="151"/>
      <c r="AT223" s="146" t="s">
        <v>174</v>
      </c>
      <c r="AU223" s="146" t="s">
        <v>114</v>
      </c>
      <c r="AV223" s="12" t="s">
        <v>114</v>
      </c>
      <c r="AW223" s="12" t="s">
        <v>35</v>
      </c>
      <c r="AX223" s="12" t="s">
        <v>89</v>
      </c>
      <c r="AY223" s="146" t="s">
        <v>164</v>
      </c>
    </row>
    <row r="224" spans="2:65" s="1" customFormat="1" ht="21.75" customHeight="1">
      <c r="B224" s="30"/>
      <c r="C224" s="130" t="s">
        <v>331</v>
      </c>
      <c r="D224" s="131" t="s">
        <v>167</v>
      </c>
      <c r="E224" s="132" t="s">
        <v>1446</v>
      </c>
      <c r="F224" s="133" t="s">
        <v>1447</v>
      </c>
      <c r="G224" s="134" t="s">
        <v>347</v>
      </c>
      <c r="H224" s="135">
        <v>2</v>
      </c>
      <c r="I224" s="136"/>
      <c r="J224" s="137">
        <f>ROUND(I224*H224,2)</f>
        <v>0</v>
      </c>
      <c r="K224" s="133" t="s">
        <v>171</v>
      </c>
      <c r="L224" s="30"/>
      <c r="M224" s="138" t="s">
        <v>1</v>
      </c>
      <c r="N224" s="139" t="s">
        <v>47</v>
      </c>
      <c r="P224" s="140">
        <f>O224*H224</f>
        <v>0</v>
      </c>
      <c r="Q224" s="140">
        <v>5.2420000000000001E-2</v>
      </c>
      <c r="R224" s="140">
        <f>Q224*H224</f>
        <v>0.10484</v>
      </c>
      <c r="S224" s="140">
        <v>0</v>
      </c>
      <c r="T224" s="141">
        <f>S224*H224</f>
        <v>0</v>
      </c>
      <c r="AR224" s="142" t="s">
        <v>245</v>
      </c>
      <c r="AT224" s="142" t="s">
        <v>167</v>
      </c>
      <c r="AU224" s="142" t="s">
        <v>114</v>
      </c>
      <c r="AY224" s="15" t="s">
        <v>164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5" t="s">
        <v>114</v>
      </c>
      <c r="BK224" s="143">
        <f>ROUND(I224*H224,2)</f>
        <v>0</v>
      </c>
      <c r="BL224" s="15" t="s">
        <v>245</v>
      </c>
      <c r="BM224" s="142" t="s">
        <v>1448</v>
      </c>
    </row>
    <row r="225" spans="2:65" s="12" customFormat="1" ht="11.25">
      <c r="B225" s="144"/>
      <c r="D225" s="145" t="s">
        <v>174</v>
      </c>
      <c r="E225" s="146" t="s">
        <v>1</v>
      </c>
      <c r="F225" s="147" t="s">
        <v>1449</v>
      </c>
      <c r="H225" s="148">
        <v>2</v>
      </c>
      <c r="I225" s="149"/>
      <c r="L225" s="144"/>
      <c r="M225" s="150"/>
      <c r="T225" s="151"/>
      <c r="AT225" s="146" t="s">
        <v>174</v>
      </c>
      <c r="AU225" s="146" t="s">
        <v>114</v>
      </c>
      <c r="AV225" s="12" t="s">
        <v>114</v>
      </c>
      <c r="AW225" s="12" t="s">
        <v>35</v>
      </c>
      <c r="AX225" s="12" t="s">
        <v>89</v>
      </c>
      <c r="AY225" s="146" t="s">
        <v>164</v>
      </c>
    </row>
    <row r="226" spans="2:65" s="1" customFormat="1" ht="21.75" customHeight="1">
      <c r="B226" s="30"/>
      <c r="C226" s="130" t="s">
        <v>335</v>
      </c>
      <c r="D226" s="131" t="s">
        <v>167</v>
      </c>
      <c r="E226" s="132" t="s">
        <v>1450</v>
      </c>
      <c r="F226" s="133" t="s">
        <v>1451</v>
      </c>
      <c r="G226" s="134" t="s">
        <v>347</v>
      </c>
      <c r="H226" s="135">
        <v>4</v>
      </c>
      <c r="I226" s="136"/>
      <c r="J226" s="137">
        <f>ROUND(I226*H226,2)</f>
        <v>0</v>
      </c>
      <c r="K226" s="133" t="s">
        <v>171</v>
      </c>
      <c r="L226" s="30"/>
      <c r="M226" s="138" t="s">
        <v>1</v>
      </c>
      <c r="N226" s="139" t="s">
        <v>47</v>
      </c>
      <c r="P226" s="140">
        <f>O226*H226</f>
        <v>0</v>
      </c>
      <c r="Q226" s="140">
        <v>6.9159999999999999E-2</v>
      </c>
      <c r="R226" s="140">
        <f>Q226*H226</f>
        <v>0.27664</v>
      </c>
      <c r="S226" s="140">
        <v>0</v>
      </c>
      <c r="T226" s="141">
        <f>S226*H226</f>
        <v>0</v>
      </c>
      <c r="AR226" s="142" t="s">
        <v>245</v>
      </c>
      <c r="AT226" s="142" t="s">
        <v>167</v>
      </c>
      <c r="AU226" s="142" t="s">
        <v>114</v>
      </c>
      <c r="AY226" s="15" t="s">
        <v>164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5" t="s">
        <v>114</v>
      </c>
      <c r="BK226" s="143">
        <f>ROUND(I226*H226,2)</f>
        <v>0</v>
      </c>
      <c r="BL226" s="15" t="s">
        <v>245</v>
      </c>
      <c r="BM226" s="142" t="s">
        <v>1452</v>
      </c>
    </row>
    <row r="227" spans="2:65" s="12" customFormat="1" ht="11.25">
      <c r="B227" s="144"/>
      <c r="D227" s="145" t="s">
        <v>174</v>
      </c>
      <c r="E227" s="146" t="s">
        <v>1</v>
      </c>
      <c r="F227" s="147" t="s">
        <v>1453</v>
      </c>
      <c r="H227" s="148">
        <v>4</v>
      </c>
      <c r="I227" s="149"/>
      <c r="L227" s="144"/>
      <c r="M227" s="150"/>
      <c r="T227" s="151"/>
      <c r="AT227" s="146" t="s">
        <v>174</v>
      </c>
      <c r="AU227" s="146" t="s">
        <v>114</v>
      </c>
      <c r="AV227" s="12" t="s">
        <v>114</v>
      </c>
      <c r="AW227" s="12" t="s">
        <v>35</v>
      </c>
      <c r="AX227" s="12" t="s">
        <v>89</v>
      </c>
      <c r="AY227" s="146" t="s">
        <v>164</v>
      </c>
    </row>
    <row r="228" spans="2:65" s="1" customFormat="1" ht="16.5" customHeight="1">
      <c r="B228" s="30"/>
      <c r="C228" s="130" t="s">
        <v>339</v>
      </c>
      <c r="D228" s="131" t="s">
        <v>167</v>
      </c>
      <c r="E228" s="132" t="s">
        <v>1454</v>
      </c>
      <c r="F228" s="133" t="s">
        <v>1455</v>
      </c>
      <c r="G228" s="134" t="s">
        <v>271</v>
      </c>
      <c r="H228" s="135">
        <v>0.7</v>
      </c>
      <c r="I228" s="136"/>
      <c r="J228" s="137">
        <f>ROUND(I228*H228,2)</f>
        <v>0</v>
      </c>
      <c r="K228" s="133" t="s">
        <v>171</v>
      </c>
      <c r="L228" s="30"/>
      <c r="M228" s="138" t="s">
        <v>1</v>
      </c>
      <c r="N228" s="139" t="s">
        <v>47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245</v>
      </c>
      <c r="AT228" s="142" t="s">
        <v>167</v>
      </c>
      <c r="AU228" s="142" t="s">
        <v>114</v>
      </c>
      <c r="AY228" s="15" t="s">
        <v>164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5" t="s">
        <v>114</v>
      </c>
      <c r="BK228" s="143">
        <f>ROUND(I228*H228,2)</f>
        <v>0</v>
      </c>
      <c r="BL228" s="15" t="s">
        <v>245</v>
      </c>
      <c r="BM228" s="142" t="s">
        <v>1456</v>
      </c>
    </row>
    <row r="229" spans="2:65" s="12" customFormat="1" ht="11.25">
      <c r="B229" s="144"/>
      <c r="D229" s="145" t="s">
        <v>174</v>
      </c>
      <c r="E229" s="146" t="s">
        <v>1</v>
      </c>
      <c r="F229" s="147" t="s">
        <v>1457</v>
      </c>
      <c r="H229" s="148">
        <v>0.7</v>
      </c>
      <c r="I229" s="149"/>
      <c r="L229" s="144"/>
      <c r="M229" s="150"/>
      <c r="T229" s="151"/>
      <c r="AT229" s="146" t="s">
        <v>174</v>
      </c>
      <c r="AU229" s="146" t="s">
        <v>114</v>
      </c>
      <c r="AV229" s="12" t="s">
        <v>114</v>
      </c>
      <c r="AW229" s="12" t="s">
        <v>35</v>
      </c>
      <c r="AX229" s="12" t="s">
        <v>89</v>
      </c>
      <c r="AY229" s="146" t="s">
        <v>164</v>
      </c>
    </row>
    <row r="230" spans="2:65" s="11" customFormat="1" ht="22.9" customHeight="1">
      <c r="B230" s="118"/>
      <c r="D230" s="119" t="s">
        <v>80</v>
      </c>
      <c r="E230" s="128" t="s">
        <v>1458</v>
      </c>
      <c r="F230" s="128" t="s">
        <v>1459</v>
      </c>
      <c r="I230" s="121"/>
      <c r="J230" s="129">
        <f>BK230</f>
        <v>0</v>
      </c>
      <c r="L230" s="118"/>
      <c r="M230" s="123"/>
      <c r="P230" s="124">
        <f>SUM(P231:P236)</f>
        <v>0</v>
      </c>
      <c r="R230" s="124">
        <f>SUM(R231:R236)</f>
        <v>5.5000000000000003E-4</v>
      </c>
      <c r="T230" s="125">
        <f>SUM(T231:T236)</f>
        <v>0</v>
      </c>
      <c r="AR230" s="119" t="s">
        <v>114</v>
      </c>
      <c r="AT230" s="126" t="s">
        <v>80</v>
      </c>
      <c r="AU230" s="126" t="s">
        <v>89</v>
      </c>
      <c r="AY230" s="119" t="s">
        <v>164</v>
      </c>
      <c r="BK230" s="127">
        <f>SUM(BK231:BK236)</f>
        <v>0</v>
      </c>
    </row>
    <row r="231" spans="2:65" s="1" customFormat="1" ht="16.5" customHeight="1">
      <c r="B231" s="30"/>
      <c r="C231" s="130" t="s">
        <v>344</v>
      </c>
      <c r="D231" s="131" t="s">
        <v>167</v>
      </c>
      <c r="E231" s="132" t="s">
        <v>1460</v>
      </c>
      <c r="F231" s="133" t="s">
        <v>1461</v>
      </c>
      <c r="G231" s="134" t="s">
        <v>347</v>
      </c>
      <c r="H231" s="135">
        <v>1</v>
      </c>
      <c r="I231" s="136"/>
      <c r="J231" s="137">
        <f>ROUND(I231*H231,2)</f>
        <v>0</v>
      </c>
      <c r="K231" s="133" t="s">
        <v>325</v>
      </c>
      <c r="L231" s="30"/>
      <c r="M231" s="138" t="s">
        <v>1</v>
      </c>
      <c r="N231" s="139" t="s">
        <v>47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245</v>
      </c>
      <c r="AT231" s="142" t="s">
        <v>167</v>
      </c>
      <c r="AU231" s="142" t="s">
        <v>114</v>
      </c>
      <c r="AY231" s="15" t="s">
        <v>164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114</v>
      </c>
      <c r="BK231" s="143">
        <f>ROUND(I231*H231,2)</f>
        <v>0</v>
      </c>
      <c r="BL231" s="15" t="s">
        <v>245</v>
      </c>
      <c r="BM231" s="142" t="s">
        <v>1462</v>
      </c>
    </row>
    <row r="232" spans="2:65" s="12" customFormat="1" ht="11.25">
      <c r="B232" s="144"/>
      <c r="D232" s="145" t="s">
        <v>174</v>
      </c>
      <c r="E232" s="146" t="s">
        <v>1</v>
      </c>
      <c r="F232" s="147" t="s">
        <v>89</v>
      </c>
      <c r="H232" s="148">
        <v>1</v>
      </c>
      <c r="I232" s="149"/>
      <c r="L232" s="144"/>
      <c r="M232" s="150"/>
      <c r="T232" s="151"/>
      <c r="AT232" s="146" t="s">
        <v>174</v>
      </c>
      <c r="AU232" s="146" t="s">
        <v>114</v>
      </c>
      <c r="AV232" s="12" t="s">
        <v>114</v>
      </c>
      <c r="AW232" s="12" t="s">
        <v>35</v>
      </c>
      <c r="AX232" s="12" t="s">
        <v>89</v>
      </c>
      <c r="AY232" s="146" t="s">
        <v>164</v>
      </c>
    </row>
    <row r="233" spans="2:65" s="1" customFormat="1" ht="16.5" customHeight="1">
      <c r="B233" s="30"/>
      <c r="C233" s="162" t="s">
        <v>350</v>
      </c>
      <c r="D233" s="163" t="s">
        <v>536</v>
      </c>
      <c r="E233" s="164" t="s">
        <v>1463</v>
      </c>
      <c r="F233" s="165" t="s">
        <v>1464</v>
      </c>
      <c r="G233" s="166" t="s">
        <v>347</v>
      </c>
      <c r="H233" s="167">
        <v>1</v>
      </c>
      <c r="I233" s="168"/>
      <c r="J233" s="169">
        <f>ROUND(I233*H233,2)</f>
        <v>0</v>
      </c>
      <c r="K233" s="165" t="s">
        <v>325</v>
      </c>
      <c r="L233" s="170"/>
      <c r="M233" s="171" t="s">
        <v>1</v>
      </c>
      <c r="N233" s="172" t="s">
        <v>47</v>
      </c>
      <c r="P233" s="140">
        <f>O233*H233</f>
        <v>0</v>
      </c>
      <c r="Q233" s="140">
        <v>4.4999999999999999E-4</v>
      </c>
      <c r="R233" s="140">
        <f>Q233*H233</f>
        <v>4.4999999999999999E-4</v>
      </c>
      <c r="S233" s="140">
        <v>0</v>
      </c>
      <c r="T233" s="141">
        <f>S233*H233</f>
        <v>0</v>
      </c>
      <c r="AR233" s="142" t="s">
        <v>331</v>
      </c>
      <c r="AT233" s="142" t="s">
        <v>536</v>
      </c>
      <c r="AU233" s="142" t="s">
        <v>114</v>
      </c>
      <c r="AY233" s="15" t="s">
        <v>164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114</v>
      </c>
      <c r="BK233" s="143">
        <f>ROUND(I233*H233,2)</f>
        <v>0</v>
      </c>
      <c r="BL233" s="15" t="s">
        <v>245</v>
      </c>
      <c r="BM233" s="142" t="s">
        <v>1465</v>
      </c>
    </row>
    <row r="234" spans="2:65" s="12" customFormat="1" ht="11.25">
      <c r="B234" s="144"/>
      <c r="D234" s="145" t="s">
        <v>174</v>
      </c>
      <c r="E234" s="146" t="s">
        <v>1</v>
      </c>
      <c r="F234" s="147" t="s">
        <v>89</v>
      </c>
      <c r="H234" s="148">
        <v>1</v>
      </c>
      <c r="I234" s="149"/>
      <c r="L234" s="144"/>
      <c r="M234" s="150"/>
      <c r="T234" s="151"/>
      <c r="AT234" s="146" t="s">
        <v>174</v>
      </c>
      <c r="AU234" s="146" t="s">
        <v>114</v>
      </c>
      <c r="AV234" s="12" t="s">
        <v>114</v>
      </c>
      <c r="AW234" s="12" t="s">
        <v>35</v>
      </c>
      <c r="AX234" s="12" t="s">
        <v>89</v>
      </c>
      <c r="AY234" s="146" t="s">
        <v>164</v>
      </c>
    </row>
    <row r="235" spans="2:65" s="1" customFormat="1" ht="16.5" customHeight="1">
      <c r="B235" s="30"/>
      <c r="C235" s="162" t="s">
        <v>354</v>
      </c>
      <c r="D235" s="163" t="s">
        <v>536</v>
      </c>
      <c r="E235" s="164" t="s">
        <v>1466</v>
      </c>
      <c r="F235" s="165" t="s">
        <v>1467</v>
      </c>
      <c r="G235" s="166" t="s">
        <v>347</v>
      </c>
      <c r="H235" s="167">
        <v>1</v>
      </c>
      <c r="I235" s="168"/>
      <c r="J235" s="169">
        <f>ROUND(I235*H235,2)</f>
        <v>0</v>
      </c>
      <c r="K235" s="165" t="s">
        <v>325</v>
      </c>
      <c r="L235" s="170"/>
      <c r="M235" s="171" t="s">
        <v>1</v>
      </c>
      <c r="N235" s="172" t="s">
        <v>47</v>
      </c>
      <c r="P235" s="140">
        <f>O235*H235</f>
        <v>0</v>
      </c>
      <c r="Q235" s="140">
        <v>1E-4</v>
      </c>
      <c r="R235" s="140">
        <f>Q235*H235</f>
        <v>1E-4</v>
      </c>
      <c r="S235" s="140">
        <v>0</v>
      </c>
      <c r="T235" s="141">
        <f>S235*H235</f>
        <v>0</v>
      </c>
      <c r="AR235" s="142" t="s">
        <v>331</v>
      </c>
      <c r="AT235" s="142" t="s">
        <v>536</v>
      </c>
      <c r="AU235" s="142" t="s">
        <v>114</v>
      </c>
      <c r="AY235" s="15" t="s">
        <v>164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114</v>
      </c>
      <c r="BK235" s="143">
        <f>ROUND(I235*H235,2)</f>
        <v>0</v>
      </c>
      <c r="BL235" s="15" t="s">
        <v>245</v>
      </c>
      <c r="BM235" s="142" t="s">
        <v>1468</v>
      </c>
    </row>
    <row r="236" spans="2:65" s="12" customFormat="1" ht="11.25">
      <c r="B236" s="144"/>
      <c r="D236" s="145" t="s">
        <v>174</v>
      </c>
      <c r="E236" s="146" t="s">
        <v>1</v>
      </c>
      <c r="F236" s="147" t="s">
        <v>89</v>
      </c>
      <c r="H236" s="148">
        <v>1</v>
      </c>
      <c r="I236" s="149"/>
      <c r="L236" s="144"/>
      <c r="M236" s="150"/>
      <c r="T236" s="151"/>
      <c r="AT236" s="146" t="s">
        <v>174</v>
      </c>
      <c r="AU236" s="146" t="s">
        <v>114</v>
      </c>
      <c r="AV236" s="12" t="s">
        <v>114</v>
      </c>
      <c r="AW236" s="12" t="s">
        <v>35</v>
      </c>
      <c r="AX236" s="12" t="s">
        <v>89</v>
      </c>
      <c r="AY236" s="146" t="s">
        <v>164</v>
      </c>
    </row>
    <row r="237" spans="2:65" s="11" customFormat="1" ht="22.9" customHeight="1">
      <c r="B237" s="118"/>
      <c r="D237" s="119" t="s">
        <v>80</v>
      </c>
      <c r="E237" s="128" t="s">
        <v>1469</v>
      </c>
      <c r="F237" s="128" t="s">
        <v>1470</v>
      </c>
      <c r="I237" s="121"/>
      <c r="J237" s="129">
        <f>BK237</f>
        <v>0</v>
      </c>
      <c r="L237" s="118"/>
      <c r="M237" s="123"/>
      <c r="P237" s="124">
        <f>SUM(P238:P245)</f>
        <v>0</v>
      </c>
      <c r="R237" s="124">
        <f>SUM(R238:R245)</f>
        <v>2.6400000000000004E-3</v>
      </c>
      <c r="T237" s="125">
        <f>SUM(T238:T245)</f>
        <v>0</v>
      </c>
      <c r="AR237" s="119" t="s">
        <v>114</v>
      </c>
      <c r="AT237" s="126" t="s">
        <v>80</v>
      </c>
      <c r="AU237" s="126" t="s">
        <v>89</v>
      </c>
      <c r="AY237" s="119" t="s">
        <v>164</v>
      </c>
      <c r="BK237" s="127">
        <f>SUM(BK238:BK245)</f>
        <v>0</v>
      </c>
    </row>
    <row r="238" spans="2:65" s="1" customFormat="1" ht="16.5" customHeight="1">
      <c r="B238" s="30"/>
      <c r="C238" s="130" t="s">
        <v>360</v>
      </c>
      <c r="D238" s="131" t="s">
        <v>167</v>
      </c>
      <c r="E238" s="132" t="s">
        <v>1471</v>
      </c>
      <c r="F238" s="133" t="s">
        <v>1472</v>
      </c>
      <c r="G238" s="134" t="s">
        <v>276</v>
      </c>
      <c r="H238" s="135">
        <v>20</v>
      </c>
      <c r="I238" s="136"/>
      <c r="J238" s="137">
        <f>ROUND(I238*H238,2)</f>
        <v>0</v>
      </c>
      <c r="K238" s="133" t="s">
        <v>171</v>
      </c>
      <c r="L238" s="30"/>
      <c r="M238" s="138" t="s">
        <v>1</v>
      </c>
      <c r="N238" s="139" t="s">
        <v>47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245</v>
      </c>
      <c r="AT238" s="142" t="s">
        <v>167</v>
      </c>
      <c r="AU238" s="142" t="s">
        <v>114</v>
      </c>
      <c r="AY238" s="15" t="s">
        <v>164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5" t="s">
        <v>114</v>
      </c>
      <c r="BK238" s="143">
        <f>ROUND(I238*H238,2)</f>
        <v>0</v>
      </c>
      <c r="BL238" s="15" t="s">
        <v>245</v>
      </c>
      <c r="BM238" s="142" t="s">
        <v>1473</v>
      </c>
    </row>
    <row r="239" spans="2:65" s="12" customFormat="1" ht="11.25">
      <c r="B239" s="144"/>
      <c r="D239" s="145" t="s">
        <v>174</v>
      </c>
      <c r="E239" s="146" t="s">
        <v>1</v>
      </c>
      <c r="F239" s="147" t="s">
        <v>268</v>
      </c>
      <c r="H239" s="148">
        <v>20</v>
      </c>
      <c r="I239" s="149"/>
      <c r="L239" s="144"/>
      <c r="M239" s="150"/>
      <c r="T239" s="151"/>
      <c r="AT239" s="146" t="s">
        <v>174</v>
      </c>
      <c r="AU239" s="146" t="s">
        <v>114</v>
      </c>
      <c r="AV239" s="12" t="s">
        <v>114</v>
      </c>
      <c r="AW239" s="12" t="s">
        <v>35</v>
      </c>
      <c r="AX239" s="12" t="s">
        <v>89</v>
      </c>
      <c r="AY239" s="146" t="s">
        <v>164</v>
      </c>
    </row>
    <row r="240" spans="2:65" s="1" customFormat="1" ht="16.5" customHeight="1">
      <c r="B240" s="30"/>
      <c r="C240" s="162" t="s">
        <v>365</v>
      </c>
      <c r="D240" s="163" t="s">
        <v>536</v>
      </c>
      <c r="E240" s="164" t="s">
        <v>1474</v>
      </c>
      <c r="F240" s="165" t="s">
        <v>1475</v>
      </c>
      <c r="G240" s="166" t="s">
        <v>276</v>
      </c>
      <c r="H240" s="167">
        <v>24</v>
      </c>
      <c r="I240" s="168"/>
      <c r="J240" s="169">
        <f>ROUND(I240*H240,2)</f>
        <v>0</v>
      </c>
      <c r="K240" s="165" t="s">
        <v>171</v>
      </c>
      <c r="L240" s="170"/>
      <c r="M240" s="171" t="s">
        <v>1</v>
      </c>
      <c r="N240" s="172" t="s">
        <v>47</v>
      </c>
      <c r="P240" s="140">
        <f>O240*H240</f>
        <v>0</v>
      </c>
      <c r="Q240" s="140">
        <v>8.0000000000000007E-5</v>
      </c>
      <c r="R240" s="140">
        <f>Q240*H240</f>
        <v>1.9200000000000003E-3</v>
      </c>
      <c r="S240" s="140">
        <v>0</v>
      </c>
      <c r="T240" s="141">
        <f>S240*H240</f>
        <v>0</v>
      </c>
      <c r="AR240" s="142" t="s">
        <v>331</v>
      </c>
      <c r="AT240" s="142" t="s">
        <v>536</v>
      </c>
      <c r="AU240" s="142" t="s">
        <v>114</v>
      </c>
      <c r="AY240" s="15" t="s">
        <v>164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5" t="s">
        <v>114</v>
      </c>
      <c r="BK240" s="143">
        <f>ROUND(I240*H240,2)</f>
        <v>0</v>
      </c>
      <c r="BL240" s="15" t="s">
        <v>245</v>
      </c>
      <c r="BM240" s="142" t="s">
        <v>1476</v>
      </c>
    </row>
    <row r="241" spans="2:65" s="12" customFormat="1" ht="11.25">
      <c r="B241" s="144"/>
      <c r="D241" s="145" t="s">
        <v>174</v>
      </c>
      <c r="E241" s="146" t="s">
        <v>1</v>
      </c>
      <c r="F241" s="147" t="s">
        <v>1477</v>
      </c>
      <c r="H241" s="148">
        <v>24</v>
      </c>
      <c r="I241" s="149"/>
      <c r="L241" s="144"/>
      <c r="M241" s="150"/>
      <c r="T241" s="151"/>
      <c r="AT241" s="146" t="s">
        <v>174</v>
      </c>
      <c r="AU241" s="146" t="s">
        <v>114</v>
      </c>
      <c r="AV241" s="12" t="s">
        <v>114</v>
      </c>
      <c r="AW241" s="12" t="s">
        <v>35</v>
      </c>
      <c r="AX241" s="12" t="s">
        <v>89</v>
      </c>
      <c r="AY241" s="146" t="s">
        <v>164</v>
      </c>
    </row>
    <row r="242" spans="2:65" s="1" customFormat="1" ht="16.5" customHeight="1">
      <c r="B242" s="30"/>
      <c r="C242" s="130" t="s">
        <v>371</v>
      </c>
      <c r="D242" s="131" t="s">
        <v>167</v>
      </c>
      <c r="E242" s="132" t="s">
        <v>1478</v>
      </c>
      <c r="F242" s="133" t="s">
        <v>1479</v>
      </c>
      <c r="G242" s="134" t="s">
        <v>276</v>
      </c>
      <c r="H242" s="135">
        <v>20</v>
      </c>
      <c r="I242" s="136"/>
      <c r="J242" s="137">
        <f>ROUND(I242*H242,2)</f>
        <v>0</v>
      </c>
      <c r="K242" s="133" t="s">
        <v>171</v>
      </c>
      <c r="L242" s="30"/>
      <c r="M242" s="138" t="s">
        <v>1</v>
      </c>
      <c r="N242" s="139" t="s">
        <v>47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245</v>
      </c>
      <c r="AT242" s="142" t="s">
        <v>167</v>
      </c>
      <c r="AU242" s="142" t="s">
        <v>114</v>
      </c>
      <c r="AY242" s="15" t="s">
        <v>164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5" t="s">
        <v>114</v>
      </c>
      <c r="BK242" s="143">
        <f>ROUND(I242*H242,2)</f>
        <v>0</v>
      </c>
      <c r="BL242" s="15" t="s">
        <v>245</v>
      </c>
      <c r="BM242" s="142" t="s">
        <v>1480</v>
      </c>
    </row>
    <row r="243" spans="2:65" s="12" customFormat="1" ht="11.25">
      <c r="B243" s="144"/>
      <c r="D243" s="145" t="s">
        <v>174</v>
      </c>
      <c r="E243" s="146" t="s">
        <v>1</v>
      </c>
      <c r="F243" s="147" t="s">
        <v>268</v>
      </c>
      <c r="H243" s="148">
        <v>20</v>
      </c>
      <c r="I243" s="149"/>
      <c r="L243" s="144"/>
      <c r="M243" s="150"/>
      <c r="T243" s="151"/>
      <c r="AT243" s="146" t="s">
        <v>174</v>
      </c>
      <c r="AU243" s="146" t="s">
        <v>114</v>
      </c>
      <c r="AV243" s="12" t="s">
        <v>114</v>
      </c>
      <c r="AW243" s="12" t="s">
        <v>35</v>
      </c>
      <c r="AX243" s="12" t="s">
        <v>89</v>
      </c>
      <c r="AY243" s="146" t="s">
        <v>164</v>
      </c>
    </row>
    <row r="244" spans="2:65" s="1" customFormat="1" ht="16.5" customHeight="1">
      <c r="B244" s="30"/>
      <c r="C244" s="162" t="s">
        <v>376</v>
      </c>
      <c r="D244" s="163" t="s">
        <v>536</v>
      </c>
      <c r="E244" s="164" t="s">
        <v>1481</v>
      </c>
      <c r="F244" s="165" t="s">
        <v>1482</v>
      </c>
      <c r="G244" s="166" t="s">
        <v>276</v>
      </c>
      <c r="H244" s="167">
        <v>24</v>
      </c>
      <c r="I244" s="168"/>
      <c r="J244" s="169">
        <f>ROUND(I244*H244,2)</f>
        <v>0</v>
      </c>
      <c r="K244" s="165" t="s">
        <v>171</v>
      </c>
      <c r="L244" s="170"/>
      <c r="M244" s="171" t="s">
        <v>1</v>
      </c>
      <c r="N244" s="172" t="s">
        <v>47</v>
      </c>
      <c r="P244" s="140">
        <f>O244*H244</f>
        <v>0</v>
      </c>
      <c r="Q244" s="140">
        <v>3.0000000000000001E-5</v>
      </c>
      <c r="R244" s="140">
        <f>Q244*H244</f>
        <v>7.2000000000000005E-4</v>
      </c>
      <c r="S244" s="140">
        <v>0</v>
      </c>
      <c r="T244" s="141">
        <f>S244*H244</f>
        <v>0</v>
      </c>
      <c r="AR244" s="142" t="s">
        <v>331</v>
      </c>
      <c r="AT244" s="142" t="s">
        <v>536</v>
      </c>
      <c r="AU244" s="142" t="s">
        <v>114</v>
      </c>
      <c r="AY244" s="15" t="s">
        <v>164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5" t="s">
        <v>114</v>
      </c>
      <c r="BK244" s="143">
        <f>ROUND(I244*H244,2)</f>
        <v>0</v>
      </c>
      <c r="BL244" s="15" t="s">
        <v>245</v>
      </c>
      <c r="BM244" s="142" t="s">
        <v>1483</v>
      </c>
    </row>
    <row r="245" spans="2:65" s="12" customFormat="1" ht="11.25">
      <c r="B245" s="144"/>
      <c r="D245" s="145" t="s">
        <v>174</v>
      </c>
      <c r="E245" s="146" t="s">
        <v>1</v>
      </c>
      <c r="F245" s="147" t="s">
        <v>1477</v>
      </c>
      <c r="H245" s="148">
        <v>24</v>
      </c>
      <c r="I245" s="149"/>
      <c r="L245" s="144"/>
      <c r="M245" s="150"/>
      <c r="T245" s="151"/>
      <c r="AT245" s="146" t="s">
        <v>174</v>
      </c>
      <c r="AU245" s="146" t="s">
        <v>114</v>
      </c>
      <c r="AV245" s="12" t="s">
        <v>114</v>
      </c>
      <c r="AW245" s="12" t="s">
        <v>35</v>
      </c>
      <c r="AX245" s="12" t="s">
        <v>89</v>
      </c>
      <c r="AY245" s="146" t="s">
        <v>164</v>
      </c>
    </row>
    <row r="246" spans="2:65" s="11" customFormat="1" ht="22.9" customHeight="1">
      <c r="B246" s="118"/>
      <c r="D246" s="119" t="s">
        <v>80</v>
      </c>
      <c r="E246" s="128" t="s">
        <v>516</v>
      </c>
      <c r="F246" s="128" t="s">
        <v>517</v>
      </c>
      <c r="I246" s="121"/>
      <c r="J246" s="129">
        <f>BK246</f>
        <v>0</v>
      </c>
      <c r="L246" s="118"/>
      <c r="M246" s="123"/>
      <c r="P246" s="124">
        <f>SUM(P247:P262)</f>
        <v>0</v>
      </c>
      <c r="R246" s="124">
        <f>SUM(R247:R262)</f>
        <v>0.5453349999999999</v>
      </c>
      <c r="T246" s="125">
        <f>SUM(T247:T262)</f>
        <v>0</v>
      </c>
      <c r="AR246" s="119" t="s">
        <v>114</v>
      </c>
      <c r="AT246" s="126" t="s">
        <v>80</v>
      </c>
      <c r="AU246" s="126" t="s">
        <v>89</v>
      </c>
      <c r="AY246" s="119" t="s">
        <v>164</v>
      </c>
      <c r="BK246" s="127">
        <f>SUM(BK247:BK262)</f>
        <v>0</v>
      </c>
    </row>
    <row r="247" spans="2:65" s="1" customFormat="1" ht="16.5" customHeight="1">
      <c r="B247" s="30"/>
      <c r="C247" s="130" t="s">
        <v>382</v>
      </c>
      <c r="D247" s="131" t="s">
        <v>167</v>
      </c>
      <c r="E247" s="132" t="s">
        <v>1484</v>
      </c>
      <c r="F247" s="133" t="s">
        <v>1485</v>
      </c>
      <c r="G247" s="134" t="s">
        <v>347</v>
      </c>
      <c r="H247" s="135">
        <v>1</v>
      </c>
      <c r="I247" s="136"/>
      <c r="J247" s="137">
        <f>ROUND(I247*H247,2)</f>
        <v>0</v>
      </c>
      <c r="K247" s="133" t="s">
        <v>171</v>
      </c>
      <c r="L247" s="30"/>
      <c r="M247" s="138" t="s">
        <v>1</v>
      </c>
      <c r="N247" s="139" t="s">
        <v>47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245</v>
      </c>
      <c r="AT247" s="142" t="s">
        <v>167</v>
      </c>
      <c r="AU247" s="142" t="s">
        <v>114</v>
      </c>
      <c r="AY247" s="15" t="s">
        <v>164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114</v>
      </c>
      <c r="BK247" s="143">
        <f>ROUND(I247*H247,2)</f>
        <v>0</v>
      </c>
      <c r="BL247" s="15" t="s">
        <v>245</v>
      </c>
      <c r="BM247" s="142" t="s">
        <v>1486</v>
      </c>
    </row>
    <row r="248" spans="2:65" s="12" customFormat="1" ht="11.25">
      <c r="B248" s="144"/>
      <c r="D248" s="145" t="s">
        <v>174</v>
      </c>
      <c r="E248" s="146" t="s">
        <v>1</v>
      </c>
      <c r="F248" s="147" t="s">
        <v>1487</v>
      </c>
      <c r="H248" s="148">
        <v>1</v>
      </c>
      <c r="I248" s="149"/>
      <c r="L248" s="144"/>
      <c r="M248" s="150"/>
      <c r="T248" s="151"/>
      <c r="AT248" s="146" t="s">
        <v>174</v>
      </c>
      <c r="AU248" s="146" t="s">
        <v>114</v>
      </c>
      <c r="AV248" s="12" t="s">
        <v>114</v>
      </c>
      <c r="AW248" s="12" t="s">
        <v>35</v>
      </c>
      <c r="AX248" s="12" t="s">
        <v>89</v>
      </c>
      <c r="AY248" s="146" t="s">
        <v>164</v>
      </c>
    </row>
    <row r="249" spans="2:65" s="1" customFormat="1" ht="16.5" customHeight="1">
      <c r="B249" s="30"/>
      <c r="C249" s="162" t="s">
        <v>387</v>
      </c>
      <c r="D249" s="163" t="s">
        <v>536</v>
      </c>
      <c r="E249" s="164" t="s">
        <v>1488</v>
      </c>
      <c r="F249" s="165" t="s">
        <v>1489</v>
      </c>
      <c r="G249" s="166" t="s">
        <v>347</v>
      </c>
      <c r="H249" s="167">
        <v>1</v>
      </c>
      <c r="I249" s="168"/>
      <c r="J249" s="169">
        <f>ROUND(I249*H249,2)</f>
        <v>0</v>
      </c>
      <c r="K249" s="165" t="s">
        <v>171</v>
      </c>
      <c r="L249" s="170"/>
      <c r="M249" s="171" t="s">
        <v>1</v>
      </c>
      <c r="N249" s="172" t="s">
        <v>47</v>
      </c>
      <c r="P249" s="140">
        <f>O249*H249</f>
        <v>0</v>
      </c>
      <c r="Q249" s="140">
        <v>0.15</v>
      </c>
      <c r="R249" s="140">
        <f>Q249*H249</f>
        <v>0.15</v>
      </c>
      <c r="S249" s="140">
        <v>0</v>
      </c>
      <c r="T249" s="141">
        <f>S249*H249</f>
        <v>0</v>
      </c>
      <c r="AR249" s="142" t="s">
        <v>331</v>
      </c>
      <c r="AT249" s="142" t="s">
        <v>536</v>
      </c>
      <c r="AU249" s="142" t="s">
        <v>114</v>
      </c>
      <c r="AY249" s="15" t="s">
        <v>164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114</v>
      </c>
      <c r="BK249" s="143">
        <f>ROUND(I249*H249,2)</f>
        <v>0</v>
      </c>
      <c r="BL249" s="15" t="s">
        <v>245</v>
      </c>
      <c r="BM249" s="142" t="s">
        <v>1490</v>
      </c>
    </row>
    <row r="250" spans="2:65" s="12" customFormat="1" ht="11.25">
      <c r="B250" s="144"/>
      <c r="D250" s="145" t="s">
        <v>174</v>
      </c>
      <c r="E250" s="146" t="s">
        <v>1</v>
      </c>
      <c r="F250" s="147" t="s">
        <v>89</v>
      </c>
      <c r="H250" s="148">
        <v>1</v>
      </c>
      <c r="I250" s="149"/>
      <c r="L250" s="144"/>
      <c r="M250" s="150"/>
      <c r="T250" s="151"/>
      <c r="AT250" s="146" t="s">
        <v>174</v>
      </c>
      <c r="AU250" s="146" t="s">
        <v>114</v>
      </c>
      <c r="AV250" s="12" t="s">
        <v>114</v>
      </c>
      <c r="AW250" s="12" t="s">
        <v>35</v>
      </c>
      <c r="AX250" s="12" t="s">
        <v>89</v>
      </c>
      <c r="AY250" s="146" t="s">
        <v>164</v>
      </c>
    </row>
    <row r="251" spans="2:65" s="1" customFormat="1" ht="16.5" customHeight="1">
      <c r="B251" s="30"/>
      <c r="C251" s="162" t="s">
        <v>394</v>
      </c>
      <c r="D251" s="163" t="s">
        <v>536</v>
      </c>
      <c r="E251" s="164" t="s">
        <v>1491</v>
      </c>
      <c r="F251" s="165" t="s">
        <v>1492</v>
      </c>
      <c r="G251" s="166" t="s">
        <v>170</v>
      </c>
      <c r="H251" s="167">
        <v>1</v>
      </c>
      <c r="I251" s="168"/>
      <c r="J251" s="169">
        <f>ROUND(I251*H251,2)</f>
        <v>0</v>
      </c>
      <c r="K251" s="165" t="s">
        <v>171</v>
      </c>
      <c r="L251" s="170"/>
      <c r="M251" s="171" t="s">
        <v>1</v>
      </c>
      <c r="N251" s="172" t="s">
        <v>47</v>
      </c>
      <c r="P251" s="140">
        <f>O251*H251</f>
        <v>0</v>
      </c>
      <c r="Q251" s="140">
        <v>1.9E-2</v>
      </c>
      <c r="R251" s="140">
        <f>Q251*H251</f>
        <v>1.9E-2</v>
      </c>
      <c r="S251" s="140">
        <v>0</v>
      </c>
      <c r="T251" s="141">
        <f>S251*H251</f>
        <v>0</v>
      </c>
      <c r="AR251" s="142" t="s">
        <v>331</v>
      </c>
      <c r="AT251" s="142" t="s">
        <v>536</v>
      </c>
      <c r="AU251" s="142" t="s">
        <v>114</v>
      </c>
      <c r="AY251" s="15" t="s">
        <v>164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114</v>
      </c>
      <c r="BK251" s="143">
        <f>ROUND(I251*H251,2)</f>
        <v>0</v>
      </c>
      <c r="BL251" s="15" t="s">
        <v>245</v>
      </c>
      <c r="BM251" s="142" t="s">
        <v>1493</v>
      </c>
    </row>
    <row r="252" spans="2:65" s="12" customFormat="1" ht="11.25">
      <c r="B252" s="144"/>
      <c r="D252" s="145" t="s">
        <v>174</v>
      </c>
      <c r="E252" s="146" t="s">
        <v>1</v>
      </c>
      <c r="F252" s="147" t="s">
        <v>89</v>
      </c>
      <c r="H252" s="148">
        <v>1</v>
      </c>
      <c r="I252" s="149"/>
      <c r="L252" s="144"/>
      <c r="M252" s="150"/>
      <c r="T252" s="151"/>
      <c r="AT252" s="146" t="s">
        <v>174</v>
      </c>
      <c r="AU252" s="146" t="s">
        <v>114</v>
      </c>
      <c r="AV252" s="12" t="s">
        <v>114</v>
      </c>
      <c r="AW252" s="12" t="s">
        <v>35</v>
      </c>
      <c r="AX252" s="12" t="s">
        <v>89</v>
      </c>
      <c r="AY252" s="146" t="s">
        <v>164</v>
      </c>
    </row>
    <row r="253" spans="2:65" s="1" customFormat="1" ht="16.5" customHeight="1">
      <c r="B253" s="30"/>
      <c r="C253" s="162" t="s">
        <v>399</v>
      </c>
      <c r="D253" s="163" t="s">
        <v>536</v>
      </c>
      <c r="E253" s="164" t="s">
        <v>1494</v>
      </c>
      <c r="F253" s="165" t="s">
        <v>1495</v>
      </c>
      <c r="G253" s="166" t="s">
        <v>347</v>
      </c>
      <c r="H253" s="167">
        <v>20</v>
      </c>
      <c r="I253" s="168"/>
      <c r="J253" s="169">
        <f>ROUND(I253*H253,2)</f>
        <v>0</v>
      </c>
      <c r="K253" s="165" t="s">
        <v>171</v>
      </c>
      <c r="L253" s="170"/>
      <c r="M253" s="171" t="s">
        <v>1</v>
      </c>
      <c r="N253" s="172" t="s">
        <v>47</v>
      </c>
      <c r="P253" s="140">
        <f>O253*H253</f>
        <v>0</v>
      </c>
      <c r="Q253" s="140">
        <v>6.0000000000000002E-5</v>
      </c>
      <c r="R253" s="140">
        <f>Q253*H253</f>
        <v>1.2000000000000001E-3</v>
      </c>
      <c r="S253" s="140">
        <v>0</v>
      </c>
      <c r="T253" s="141">
        <f>S253*H253</f>
        <v>0</v>
      </c>
      <c r="AR253" s="142" t="s">
        <v>331</v>
      </c>
      <c r="AT253" s="142" t="s">
        <v>536</v>
      </c>
      <c r="AU253" s="142" t="s">
        <v>114</v>
      </c>
      <c r="AY253" s="15" t="s">
        <v>164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114</v>
      </c>
      <c r="BK253" s="143">
        <f>ROUND(I253*H253,2)</f>
        <v>0</v>
      </c>
      <c r="BL253" s="15" t="s">
        <v>245</v>
      </c>
      <c r="BM253" s="142" t="s">
        <v>1496</v>
      </c>
    </row>
    <row r="254" spans="2:65" s="12" customFormat="1" ht="11.25">
      <c r="B254" s="144"/>
      <c r="D254" s="145" t="s">
        <v>174</v>
      </c>
      <c r="E254" s="146" t="s">
        <v>1</v>
      </c>
      <c r="F254" s="147" t="s">
        <v>268</v>
      </c>
      <c r="H254" s="148">
        <v>20</v>
      </c>
      <c r="I254" s="149"/>
      <c r="L254" s="144"/>
      <c r="M254" s="150"/>
      <c r="T254" s="151"/>
      <c r="AT254" s="146" t="s">
        <v>174</v>
      </c>
      <c r="AU254" s="146" t="s">
        <v>114</v>
      </c>
      <c r="AV254" s="12" t="s">
        <v>114</v>
      </c>
      <c r="AW254" s="12" t="s">
        <v>35</v>
      </c>
      <c r="AX254" s="12" t="s">
        <v>89</v>
      </c>
      <c r="AY254" s="146" t="s">
        <v>164</v>
      </c>
    </row>
    <row r="255" spans="2:65" s="1" customFormat="1" ht="16.5" customHeight="1">
      <c r="B255" s="30"/>
      <c r="C255" s="130" t="s">
        <v>404</v>
      </c>
      <c r="D255" s="131" t="s">
        <v>167</v>
      </c>
      <c r="E255" s="132" t="s">
        <v>1497</v>
      </c>
      <c r="F255" s="133" t="s">
        <v>1498</v>
      </c>
      <c r="G255" s="134" t="s">
        <v>276</v>
      </c>
      <c r="H255" s="135">
        <v>1.5</v>
      </c>
      <c r="I255" s="136"/>
      <c r="J255" s="137">
        <f>ROUND(I255*H255,2)</f>
        <v>0</v>
      </c>
      <c r="K255" s="133" t="s">
        <v>171</v>
      </c>
      <c r="L255" s="30"/>
      <c r="M255" s="138" t="s">
        <v>1</v>
      </c>
      <c r="N255" s="139" t="s">
        <v>47</v>
      </c>
      <c r="P255" s="140">
        <f>O255*H255</f>
        <v>0</v>
      </c>
      <c r="Q255" s="140">
        <v>8.3250000000000005E-2</v>
      </c>
      <c r="R255" s="140">
        <f>Q255*H255</f>
        <v>0.12487500000000001</v>
      </c>
      <c r="S255" s="140">
        <v>0</v>
      </c>
      <c r="T255" s="141">
        <f>S255*H255</f>
        <v>0</v>
      </c>
      <c r="AR255" s="142" t="s">
        <v>245</v>
      </c>
      <c r="AT255" s="142" t="s">
        <v>167</v>
      </c>
      <c r="AU255" s="142" t="s">
        <v>114</v>
      </c>
      <c r="AY255" s="15" t="s">
        <v>164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114</v>
      </c>
      <c r="BK255" s="143">
        <f>ROUND(I255*H255,2)</f>
        <v>0</v>
      </c>
      <c r="BL255" s="15" t="s">
        <v>245</v>
      </c>
      <c r="BM255" s="142" t="s">
        <v>1499</v>
      </c>
    </row>
    <row r="256" spans="2:65" s="12" customFormat="1" ht="11.25">
      <c r="B256" s="144"/>
      <c r="D256" s="145" t="s">
        <v>174</v>
      </c>
      <c r="E256" s="146" t="s">
        <v>1</v>
      </c>
      <c r="F256" s="147" t="s">
        <v>1500</v>
      </c>
      <c r="H256" s="148">
        <v>1.5</v>
      </c>
      <c r="I256" s="149"/>
      <c r="L256" s="144"/>
      <c r="M256" s="150"/>
      <c r="T256" s="151"/>
      <c r="AT256" s="146" t="s">
        <v>174</v>
      </c>
      <c r="AU256" s="146" t="s">
        <v>114</v>
      </c>
      <c r="AV256" s="12" t="s">
        <v>114</v>
      </c>
      <c r="AW256" s="12" t="s">
        <v>35</v>
      </c>
      <c r="AX256" s="12" t="s">
        <v>89</v>
      </c>
      <c r="AY256" s="146" t="s">
        <v>164</v>
      </c>
    </row>
    <row r="257" spans="2:65" s="1" customFormat="1" ht="16.5" customHeight="1">
      <c r="B257" s="30"/>
      <c r="C257" s="130" t="s">
        <v>411</v>
      </c>
      <c r="D257" s="131" t="s">
        <v>167</v>
      </c>
      <c r="E257" s="132" t="s">
        <v>1501</v>
      </c>
      <c r="F257" s="133" t="s">
        <v>1502</v>
      </c>
      <c r="G257" s="134" t="s">
        <v>170</v>
      </c>
      <c r="H257" s="135">
        <v>6</v>
      </c>
      <c r="I257" s="136"/>
      <c r="J257" s="137">
        <f>ROUND(I257*H257,2)</f>
        <v>0</v>
      </c>
      <c r="K257" s="133" t="s">
        <v>171</v>
      </c>
      <c r="L257" s="30"/>
      <c r="M257" s="138" t="s">
        <v>1</v>
      </c>
      <c r="N257" s="139" t="s">
        <v>47</v>
      </c>
      <c r="P257" s="140">
        <f>O257*H257</f>
        <v>0</v>
      </c>
      <c r="Q257" s="140">
        <v>3.7629999999999997E-2</v>
      </c>
      <c r="R257" s="140">
        <f>Q257*H257</f>
        <v>0.22577999999999998</v>
      </c>
      <c r="S257" s="140">
        <v>0</v>
      </c>
      <c r="T257" s="141">
        <f>S257*H257</f>
        <v>0</v>
      </c>
      <c r="AR257" s="142" t="s">
        <v>245</v>
      </c>
      <c r="AT257" s="142" t="s">
        <v>167</v>
      </c>
      <c r="AU257" s="142" t="s">
        <v>114</v>
      </c>
      <c r="AY257" s="15" t="s">
        <v>164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114</v>
      </c>
      <c r="BK257" s="143">
        <f>ROUND(I257*H257,2)</f>
        <v>0</v>
      </c>
      <c r="BL257" s="15" t="s">
        <v>245</v>
      </c>
      <c r="BM257" s="142" t="s">
        <v>1503</v>
      </c>
    </row>
    <row r="258" spans="2:65" s="12" customFormat="1" ht="11.25">
      <c r="B258" s="144"/>
      <c r="D258" s="145" t="s">
        <v>174</v>
      </c>
      <c r="E258" s="146" t="s">
        <v>1</v>
      </c>
      <c r="F258" s="147" t="s">
        <v>192</v>
      </c>
      <c r="H258" s="148">
        <v>6</v>
      </c>
      <c r="I258" s="149"/>
      <c r="L258" s="144"/>
      <c r="M258" s="150"/>
      <c r="T258" s="151"/>
      <c r="AT258" s="146" t="s">
        <v>174</v>
      </c>
      <c r="AU258" s="146" t="s">
        <v>114</v>
      </c>
      <c r="AV258" s="12" t="s">
        <v>114</v>
      </c>
      <c r="AW258" s="12" t="s">
        <v>35</v>
      </c>
      <c r="AX258" s="12" t="s">
        <v>89</v>
      </c>
      <c r="AY258" s="146" t="s">
        <v>164</v>
      </c>
    </row>
    <row r="259" spans="2:65" s="1" customFormat="1" ht="21.75" customHeight="1">
      <c r="B259" s="30"/>
      <c r="C259" s="130" t="s">
        <v>416</v>
      </c>
      <c r="D259" s="131" t="s">
        <v>167</v>
      </c>
      <c r="E259" s="132" t="s">
        <v>1504</v>
      </c>
      <c r="F259" s="133" t="s">
        <v>1505</v>
      </c>
      <c r="G259" s="134" t="s">
        <v>276</v>
      </c>
      <c r="H259" s="135">
        <v>3</v>
      </c>
      <c r="I259" s="136"/>
      <c r="J259" s="137">
        <f>ROUND(I259*H259,2)</f>
        <v>0</v>
      </c>
      <c r="K259" s="133" t="s">
        <v>171</v>
      </c>
      <c r="L259" s="30"/>
      <c r="M259" s="138" t="s">
        <v>1</v>
      </c>
      <c r="N259" s="139" t="s">
        <v>47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245</v>
      </c>
      <c r="AT259" s="142" t="s">
        <v>167</v>
      </c>
      <c r="AU259" s="142" t="s">
        <v>114</v>
      </c>
      <c r="AY259" s="15" t="s">
        <v>164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114</v>
      </c>
      <c r="BK259" s="143">
        <f>ROUND(I259*H259,2)</f>
        <v>0</v>
      </c>
      <c r="BL259" s="15" t="s">
        <v>245</v>
      </c>
      <c r="BM259" s="142" t="s">
        <v>1506</v>
      </c>
    </row>
    <row r="260" spans="2:65" s="12" customFormat="1" ht="11.25">
      <c r="B260" s="144"/>
      <c r="D260" s="145" t="s">
        <v>174</v>
      </c>
      <c r="E260" s="146" t="s">
        <v>1</v>
      </c>
      <c r="F260" s="147" t="s">
        <v>180</v>
      </c>
      <c r="H260" s="148">
        <v>3</v>
      </c>
      <c r="I260" s="149"/>
      <c r="L260" s="144"/>
      <c r="M260" s="150"/>
      <c r="T260" s="151"/>
      <c r="AT260" s="146" t="s">
        <v>174</v>
      </c>
      <c r="AU260" s="146" t="s">
        <v>114</v>
      </c>
      <c r="AV260" s="12" t="s">
        <v>114</v>
      </c>
      <c r="AW260" s="12" t="s">
        <v>35</v>
      </c>
      <c r="AX260" s="12" t="s">
        <v>89</v>
      </c>
      <c r="AY260" s="146" t="s">
        <v>164</v>
      </c>
    </row>
    <row r="261" spans="2:65" s="1" customFormat="1" ht="16.5" customHeight="1">
      <c r="B261" s="30"/>
      <c r="C261" s="162" t="s">
        <v>421</v>
      </c>
      <c r="D261" s="163" t="s">
        <v>536</v>
      </c>
      <c r="E261" s="164" t="s">
        <v>1507</v>
      </c>
      <c r="F261" s="165" t="s">
        <v>1508</v>
      </c>
      <c r="G261" s="166" t="s">
        <v>276</v>
      </c>
      <c r="H261" s="167">
        <v>3.6</v>
      </c>
      <c r="I261" s="168"/>
      <c r="J261" s="169">
        <f>ROUND(I261*H261,2)</f>
        <v>0</v>
      </c>
      <c r="K261" s="165" t="s">
        <v>171</v>
      </c>
      <c r="L261" s="170"/>
      <c r="M261" s="171" t="s">
        <v>1</v>
      </c>
      <c r="N261" s="172" t="s">
        <v>47</v>
      </c>
      <c r="P261" s="140">
        <f>O261*H261</f>
        <v>0</v>
      </c>
      <c r="Q261" s="140">
        <v>6.7999999999999996E-3</v>
      </c>
      <c r="R261" s="140">
        <f>Q261*H261</f>
        <v>2.4479999999999998E-2</v>
      </c>
      <c r="S261" s="140">
        <v>0</v>
      </c>
      <c r="T261" s="141">
        <f>S261*H261</f>
        <v>0</v>
      </c>
      <c r="AR261" s="142" t="s">
        <v>331</v>
      </c>
      <c r="AT261" s="142" t="s">
        <v>536</v>
      </c>
      <c r="AU261" s="142" t="s">
        <v>114</v>
      </c>
      <c r="AY261" s="15" t="s">
        <v>164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114</v>
      </c>
      <c r="BK261" s="143">
        <f>ROUND(I261*H261,2)</f>
        <v>0</v>
      </c>
      <c r="BL261" s="15" t="s">
        <v>245</v>
      </c>
      <c r="BM261" s="142" t="s">
        <v>1509</v>
      </c>
    </row>
    <row r="262" spans="2:65" s="12" customFormat="1" ht="11.25">
      <c r="B262" s="144"/>
      <c r="D262" s="145" t="s">
        <v>174</v>
      </c>
      <c r="E262" s="146" t="s">
        <v>1</v>
      </c>
      <c r="F262" s="147" t="s">
        <v>1510</v>
      </c>
      <c r="H262" s="148">
        <v>3.6</v>
      </c>
      <c r="I262" s="149"/>
      <c r="L262" s="144"/>
      <c r="M262" s="150"/>
      <c r="T262" s="151"/>
      <c r="AT262" s="146" t="s">
        <v>174</v>
      </c>
      <c r="AU262" s="146" t="s">
        <v>114</v>
      </c>
      <c r="AV262" s="12" t="s">
        <v>114</v>
      </c>
      <c r="AW262" s="12" t="s">
        <v>35</v>
      </c>
      <c r="AX262" s="12" t="s">
        <v>89</v>
      </c>
      <c r="AY262" s="146" t="s">
        <v>164</v>
      </c>
    </row>
    <row r="263" spans="2:65" s="11" customFormat="1" ht="25.9" customHeight="1">
      <c r="B263" s="118"/>
      <c r="D263" s="119" t="s">
        <v>80</v>
      </c>
      <c r="E263" s="120" t="s">
        <v>536</v>
      </c>
      <c r="F263" s="120" t="s">
        <v>1511</v>
      </c>
      <c r="I263" s="121"/>
      <c r="J263" s="122">
        <f>BK263</f>
        <v>0</v>
      </c>
      <c r="L263" s="118"/>
      <c r="M263" s="123"/>
      <c r="P263" s="124">
        <f>P264</f>
        <v>0</v>
      </c>
      <c r="R263" s="124">
        <f>R264</f>
        <v>0</v>
      </c>
      <c r="T263" s="125">
        <f>T264</f>
        <v>0</v>
      </c>
      <c r="AR263" s="119" t="s">
        <v>180</v>
      </c>
      <c r="AT263" s="126" t="s">
        <v>80</v>
      </c>
      <c r="AU263" s="126" t="s">
        <v>81</v>
      </c>
      <c r="AY263" s="119" t="s">
        <v>164</v>
      </c>
      <c r="BK263" s="127">
        <f>BK264</f>
        <v>0</v>
      </c>
    </row>
    <row r="264" spans="2:65" s="11" customFormat="1" ht="22.9" customHeight="1">
      <c r="B264" s="118"/>
      <c r="D264" s="119" t="s">
        <v>80</v>
      </c>
      <c r="E264" s="128" t="s">
        <v>1512</v>
      </c>
      <c r="F264" s="128" t="s">
        <v>1513</v>
      </c>
      <c r="I264" s="121"/>
      <c r="J264" s="129">
        <f>BK264</f>
        <v>0</v>
      </c>
      <c r="L264" s="118"/>
      <c r="M264" s="123"/>
      <c r="P264" s="124">
        <f>SUM(P265:P266)</f>
        <v>0</v>
      </c>
      <c r="R264" s="124">
        <f>SUM(R265:R266)</f>
        <v>0</v>
      </c>
      <c r="T264" s="125">
        <f>SUM(T265:T266)</f>
        <v>0</v>
      </c>
      <c r="AR264" s="119" t="s">
        <v>180</v>
      </c>
      <c r="AT264" s="126" t="s">
        <v>80</v>
      </c>
      <c r="AU264" s="126" t="s">
        <v>89</v>
      </c>
      <c r="AY264" s="119" t="s">
        <v>164</v>
      </c>
      <c r="BK264" s="127">
        <f>SUM(BK265:BK266)</f>
        <v>0</v>
      </c>
    </row>
    <row r="265" spans="2:65" s="1" customFormat="1" ht="24.2" customHeight="1">
      <c r="B265" s="30"/>
      <c r="C265" s="130" t="s">
        <v>425</v>
      </c>
      <c r="D265" s="131" t="s">
        <v>167</v>
      </c>
      <c r="E265" s="132" t="s">
        <v>1514</v>
      </c>
      <c r="F265" s="133" t="s">
        <v>1515</v>
      </c>
      <c r="G265" s="134" t="s">
        <v>317</v>
      </c>
      <c r="H265" s="135">
        <v>1</v>
      </c>
      <c r="I265" s="136"/>
      <c r="J265" s="137">
        <f>ROUND(I265*H265,2)</f>
        <v>0</v>
      </c>
      <c r="K265" s="133" t="s">
        <v>325</v>
      </c>
      <c r="L265" s="30"/>
      <c r="M265" s="138" t="s">
        <v>1</v>
      </c>
      <c r="N265" s="139" t="s">
        <v>47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498</v>
      </c>
      <c r="AT265" s="142" t="s">
        <v>167</v>
      </c>
      <c r="AU265" s="142" t="s">
        <v>114</v>
      </c>
      <c r="AY265" s="15" t="s">
        <v>164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114</v>
      </c>
      <c r="BK265" s="143">
        <f>ROUND(I265*H265,2)</f>
        <v>0</v>
      </c>
      <c r="BL265" s="15" t="s">
        <v>498</v>
      </c>
      <c r="BM265" s="142" t="s">
        <v>1516</v>
      </c>
    </row>
    <row r="266" spans="2:65" s="12" customFormat="1" ht="11.25">
      <c r="B266" s="144"/>
      <c r="D266" s="145" t="s">
        <v>174</v>
      </c>
      <c r="E266" s="146" t="s">
        <v>1</v>
      </c>
      <c r="F266" s="147" t="s">
        <v>89</v>
      </c>
      <c r="H266" s="148">
        <v>1</v>
      </c>
      <c r="I266" s="149"/>
      <c r="L266" s="144"/>
      <c r="M266" s="159"/>
      <c r="N266" s="160"/>
      <c r="O266" s="160"/>
      <c r="P266" s="160"/>
      <c r="Q266" s="160"/>
      <c r="R266" s="160"/>
      <c r="S266" s="160"/>
      <c r="T266" s="161"/>
      <c r="AT266" s="146" t="s">
        <v>174</v>
      </c>
      <c r="AU266" s="146" t="s">
        <v>114</v>
      </c>
      <c r="AV266" s="12" t="s">
        <v>114</v>
      </c>
      <c r="AW266" s="12" t="s">
        <v>35</v>
      </c>
      <c r="AX266" s="12" t="s">
        <v>89</v>
      </c>
      <c r="AY266" s="146" t="s">
        <v>164</v>
      </c>
    </row>
    <row r="267" spans="2:65" s="1" customFormat="1" ht="6.95" customHeight="1">
      <c r="B267" s="42"/>
      <c r="C267" s="43"/>
      <c r="D267" s="43"/>
      <c r="E267" s="43"/>
      <c r="F267" s="43"/>
      <c r="G267" s="43"/>
      <c r="H267" s="43"/>
      <c r="I267" s="43"/>
      <c r="J267" s="43"/>
      <c r="K267" s="43"/>
      <c r="L267" s="30"/>
    </row>
  </sheetData>
  <sheetProtection algorithmName="SHA-512" hashValue="zjvNuL5fGTV1lJ6GDKn8il+Zc2RvsIOHtdhfTTWUr+1LxMCjHDqWqi+HRyuMcq6NjelldT0k3a1q98rROPCFnw==" saltValue="5cIM2CqslKO7i5bsIi3cMCOuAp/3E5iNdJcFzJLdqQYzj5yOwdVZjk/zbDPwM7b6c4zmX9ikyiSVz/K+37ToAQ==" spinCount="100000" sheet="1" objects="1" scenarios="1" formatColumns="0" formatRows="0" autoFilter="0"/>
  <autoFilter ref="C130:K266" xr:uid="{00000000-0009-0000-0000-000007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3" manualBreakCount="3">
    <brk id="156" min="2" max="10" man="1"/>
    <brk id="196" min="2" max="10" man="1"/>
    <brk id="229" min="2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BM293"/>
  <sheetViews>
    <sheetView showGridLines="0" zoomScaleNormal="100" workbookViewId="0">
      <selection activeCell="A2" sqref="A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110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hidden="1" customHeight="1">
      <c r="B4" s="18"/>
      <c r="D4" s="19" t="s">
        <v>121</v>
      </c>
      <c r="L4" s="18"/>
      <c r="M4" s="8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7" t="str">
        <f>'Rekapitulace zakázky'!K6</f>
        <v>CERMNA-462</v>
      </c>
      <c r="F7" s="218"/>
      <c r="G7" s="218"/>
      <c r="H7" s="218"/>
      <c r="L7" s="18"/>
    </row>
    <row r="8" spans="2:46" s="1" customFormat="1" ht="12" hidden="1" customHeight="1">
      <c r="B8" s="30"/>
      <c r="D8" s="25" t="s">
        <v>122</v>
      </c>
      <c r="L8" s="30"/>
    </row>
    <row r="9" spans="2:46" s="1" customFormat="1" ht="16.5" hidden="1" customHeight="1">
      <c r="B9" s="30"/>
      <c r="E9" s="183" t="s">
        <v>1517</v>
      </c>
      <c r="F9" s="219"/>
      <c r="G9" s="219"/>
      <c r="H9" s="219"/>
      <c r="L9" s="30"/>
    </row>
    <row r="10" spans="2:46" s="1" customFormat="1" ht="11.25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19</v>
      </c>
      <c r="I11" s="25" t="s">
        <v>20</v>
      </c>
      <c r="J11" s="23" t="s">
        <v>1</v>
      </c>
      <c r="L11" s="30"/>
    </row>
    <row r="12" spans="2:46" s="1" customFormat="1" ht="12" hidden="1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zakázky'!AN8</f>
        <v>27. 3. 2025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hidden="1" customHeight="1">
      <c r="B15" s="30"/>
      <c r="E15" s="23" t="s">
        <v>28</v>
      </c>
      <c r="I15" s="25" t="s">
        <v>29</v>
      </c>
      <c r="J15" s="23" t="s">
        <v>1</v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30</v>
      </c>
      <c r="I17" s="25" t="s">
        <v>26</v>
      </c>
      <c r="J17" s="26" t="str">
        <f>'Rekapitulace zakázky'!AN13</f>
        <v>Vyplň údaj</v>
      </c>
      <c r="L17" s="30"/>
    </row>
    <row r="18" spans="2:12" s="1" customFormat="1" ht="18" hidden="1" customHeight="1">
      <c r="B18" s="30"/>
      <c r="E18" s="220" t="str">
        <f>'Rekapitulace zakázky'!E14</f>
        <v>Vyplň údaj</v>
      </c>
      <c r="F18" s="188"/>
      <c r="G18" s="188"/>
      <c r="H18" s="188"/>
      <c r="I18" s="25" t="s">
        <v>29</v>
      </c>
      <c r="J18" s="26" t="str">
        <f>'Rekapitulace zakázky'!AN14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32</v>
      </c>
      <c r="I20" s="25" t="s">
        <v>26</v>
      </c>
      <c r="J20" s="23" t="s">
        <v>33</v>
      </c>
      <c r="L20" s="30"/>
    </row>
    <row r="21" spans="2:12" s="1" customFormat="1" ht="18" hidden="1" customHeight="1">
      <c r="B21" s="30"/>
      <c r="E21" s="23" t="s">
        <v>34</v>
      </c>
      <c r="I21" s="25" t="s">
        <v>29</v>
      </c>
      <c r="J21" s="23" t="s">
        <v>1</v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36</v>
      </c>
      <c r="I23" s="25" t="s">
        <v>26</v>
      </c>
      <c r="J23" s="23" t="s">
        <v>37</v>
      </c>
      <c r="L23" s="30"/>
    </row>
    <row r="24" spans="2:12" s="1" customFormat="1" ht="18" hidden="1" customHeight="1">
      <c r="B24" s="30"/>
      <c r="E24" s="23" t="s">
        <v>38</v>
      </c>
      <c r="I24" s="25" t="s">
        <v>29</v>
      </c>
      <c r="J24" s="23" t="s">
        <v>1</v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39</v>
      </c>
      <c r="L26" s="30"/>
    </row>
    <row r="27" spans="2:12" s="7" customFormat="1" ht="16.5" hidden="1" customHeight="1">
      <c r="B27" s="87"/>
      <c r="E27" s="193" t="s">
        <v>40</v>
      </c>
      <c r="F27" s="193"/>
      <c r="G27" s="193"/>
      <c r="H27" s="193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41</v>
      </c>
      <c r="J30" s="64">
        <f>ROUND(J122,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hidden="1" customHeight="1">
      <c r="B33" s="30"/>
      <c r="D33" s="53" t="s">
        <v>45</v>
      </c>
      <c r="E33" s="25" t="s">
        <v>46</v>
      </c>
      <c r="F33" s="89">
        <f>ROUND((SUM(BE122:BE292)),  2)</f>
        <v>0</v>
      </c>
      <c r="I33" s="90">
        <v>0.21</v>
      </c>
      <c r="J33" s="89">
        <f>ROUND(((SUM(BE122:BE292))*I33),  2)</f>
        <v>0</v>
      </c>
      <c r="L33" s="30"/>
    </row>
    <row r="34" spans="2:12" s="1" customFormat="1" ht="14.45" hidden="1" customHeight="1">
      <c r="B34" s="30"/>
      <c r="E34" s="25" t="s">
        <v>47</v>
      </c>
      <c r="F34" s="89">
        <f>ROUND((SUM(BF122:BF292)),  2)</f>
        <v>0</v>
      </c>
      <c r="I34" s="90">
        <v>0.12</v>
      </c>
      <c r="J34" s="89">
        <f>ROUND(((SUM(BF122:BF292))*I34),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9">
        <f>ROUND((SUM(BG122:BG292)),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9">
        <f>ROUND((SUM(BH122:BH292)),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9">
        <f>ROUND((SUM(BI122:BI292)),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1.25" hidden="1">
      <c r="B51" s="18"/>
      <c r="L51" s="18"/>
    </row>
    <row r="52" spans="2:12" ht="11.25" hidden="1">
      <c r="B52" s="18"/>
      <c r="L52" s="18"/>
    </row>
    <row r="53" spans="2:12" ht="11.25" hidden="1">
      <c r="B53" s="18"/>
      <c r="L53" s="18"/>
    </row>
    <row r="54" spans="2:12" ht="11.25" hidden="1">
      <c r="B54" s="18"/>
      <c r="L54" s="18"/>
    </row>
    <row r="55" spans="2:12" ht="11.25" hidden="1">
      <c r="B55" s="18"/>
      <c r="L55" s="18"/>
    </row>
    <row r="56" spans="2:12" ht="11.25" hidden="1">
      <c r="B56" s="18"/>
      <c r="L56" s="18"/>
    </row>
    <row r="57" spans="2:12" ht="11.25" hidden="1">
      <c r="B57" s="18"/>
      <c r="L57" s="18"/>
    </row>
    <row r="58" spans="2:12" ht="11.25" hidden="1">
      <c r="B58" s="18"/>
      <c r="L58" s="18"/>
    </row>
    <row r="59" spans="2:12" ht="11.25" hidden="1">
      <c r="B59" s="18"/>
      <c r="L59" s="18"/>
    </row>
    <row r="60" spans="2:12" ht="11.25" hidden="1">
      <c r="B60" s="18"/>
      <c r="L60" s="18"/>
    </row>
    <row r="61" spans="2:12" s="1" customFormat="1" ht="12.75" hidden="1">
      <c r="B61" s="30"/>
      <c r="D61" s="41" t="s">
        <v>56</v>
      </c>
      <c r="E61" s="32"/>
      <c r="F61" s="97" t="s">
        <v>57</v>
      </c>
      <c r="G61" s="41" t="s">
        <v>56</v>
      </c>
      <c r="H61" s="32"/>
      <c r="I61" s="32"/>
      <c r="J61" s="98" t="s">
        <v>57</v>
      </c>
      <c r="K61" s="32"/>
      <c r="L61" s="30"/>
    </row>
    <row r="62" spans="2:12" ht="11.25" hidden="1">
      <c r="B62" s="18"/>
      <c r="L62" s="18"/>
    </row>
    <row r="63" spans="2:12" ht="11.25" hidden="1">
      <c r="B63" s="18"/>
      <c r="L63" s="18"/>
    </row>
    <row r="64" spans="2:12" ht="11.25" hidden="1">
      <c r="B64" s="18"/>
      <c r="L64" s="18"/>
    </row>
    <row r="65" spans="2:12" s="1" customFormat="1" ht="12.75" hidden="1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1.25" hidden="1">
      <c r="B66" s="18"/>
      <c r="L66" s="18"/>
    </row>
    <row r="67" spans="2:12" ht="11.25" hidden="1">
      <c r="B67" s="18"/>
      <c r="L67" s="18"/>
    </row>
    <row r="68" spans="2:12" ht="11.25" hidden="1">
      <c r="B68" s="18"/>
      <c r="L68" s="18"/>
    </row>
    <row r="69" spans="2:12" ht="11.25" hidden="1">
      <c r="B69" s="18"/>
      <c r="L69" s="18"/>
    </row>
    <row r="70" spans="2:12" ht="11.25" hidden="1">
      <c r="B70" s="18"/>
      <c r="L70" s="18"/>
    </row>
    <row r="71" spans="2:12" ht="11.25" hidden="1">
      <c r="B71" s="18"/>
      <c r="L71" s="18"/>
    </row>
    <row r="72" spans="2:12" ht="11.25" hidden="1">
      <c r="B72" s="18"/>
      <c r="L72" s="18"/>
    </row>
    <row r="73" spans="2:12" ht="11.25" hidden="1">
      <c r="B73" s="18"/>
      <c r="L73" s="18"/>
    </row>
    <row r="74" spans="2:12" ht="11.25" hidden="1">
      <c r="B74" s="18"/>
      <c r="L74" s="18"/>
    </row>
    <row r="75" spans="2:12" ht="11.25" hidden="1">
      <c r="B75" s="18"/>
      <c r="L75" s="18"/>
    </row>
    <row r="76" spans="2:12" s="1" customFormat="1" ht="12.75" hidden="1">
      <c r="B76" s="30"/>
      <c r="D76" s="41" t="s">
        <v>56</v>
      </c>
      <c r="E76" s="32"/>
      <c r="F76" s="97" t="s">
        <v>57</v>
      </c>
      <c r="G76" s="41" t="s">
        <v>56</v>
      </c>
      <c r="H76" s="32"/>
      <c r="I76" s="32"/>
      <c r="J76" s="98" t="s">
        <v>57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1.25" hidden="1"/>
    <row r="79" spans="2:12" ht="11.25" hidden="1"/>
    <row r="80" spans="2:12" ht="11.25" hidden="1"/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124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CERMNA-462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122</v>
      </c>
      <c r="L86" s="30"/>
    </row>
    <row r="87" spans="2:47" s="1" customFormat="1" ht="16.5" customHeight="1">
      <c r="B87" s="30"/>
      <c r="E87" s="183" t="str">
        <f>E9</f>
        <v>18 - ELEKTRO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Dolní Čermná</v>
      </c>
      <c r="I89" s="25" t="s">
        <v>23</v>
      </c>
      <c r="J89" s="50" t="str">
        <f>IF(J12="","",J12)</f>
        <v>27. 3. 2025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25</v>
      </c>
      <c r="F91" s="23" t="str">
        <f>E15</f>
        <v>Dětský domov Dolní Čermná</v>
      </c>
      <c r="I91" s="25" t="s">
        <v>32</v>
      </c>
      <c r="J91" s="28" t="str">
        <f>E21</f>
        <v>vs-studio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Jaroslav Klíma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125</v>
      </c>
      <c r="D94" s="91"/>
      <c r="E94" s="91"/>
      <c r="F94" s="91"/>
      <c r="G94" s="91"/>
      <c r="H94" s="91"/>
      <c r="I94" s="91"/>
      <c r="J94" s="100" t="s">
        <v>126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127</v>
      </c>
      <c r="J96" s="64">
        <f>J122</f>
        <v>0</v>
      </c>
      <c r="L96" s="30"/>
      <c r="AU96" s="15" t="s">
        <v>128</v>
      </c>
    </row>
    <row r="97" spans="2:12" s="8" customFormat="1" ht="24.95" customHeight="1">
      <c r="B97" s="102"/>
      <c r="D97" s="103" t="s">
        <v>132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1324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1325</v>
      </c>
      <c r="E99" s="108"/>
      <c r="F99" s="108"/>
      <c r="G99" s="108"/>
      <c r="H99" s="108"/>
      <c r="I99" s="108"/>
      <c r="J99" s="109">
        <f>J257</f>
        <v>0</v>
      </c>
      <c r="L99" s="106"/>
    </row>
    <row r="100" spans="2:12" s="8" customFormat="1" ht="24.95" customHeight="1">
      <c r="B100" s="102"/>
      <c r="D100" s="103" t="s">
        <v>1326</v>
      </c>
      <c r="E100" s="104"/>
      <c r="F100" s="104"/>
      <c r="G100" s="104"/>
      <c r="H100" s="104"/>
      <c r="I100" s="104"/>
      <c r="J100" s="105">
        <f>J260</f>
        <v>0</v>
      </c>
      <c r="L100" s="102"/>
    </row>
    <row r="101" spans="2:12" s="9" customFormat="1" ht="19.899999999999999" customHeight="1">
      <c r="B101" s="106"/>
      <c r="D101" s="107" t="s">
        <v>1518</v>
      </c>
      <c r="E101" s="108"/>
      <c r="F101" s="108"/>
      <c r="G101" s="108"/>
      <c r="H101" s="108"/>
      <c r="I101" s="108"/>
      <c r="J101" s="109">
        <f>J261</f>
        <v>0</v>
      </c>
      <c r="L101" s="106"/>
    </row>
    <row r="102" spans="2:12" s="9" customFormat="1" ht="19.899999999999999" customHeight="1">
      <c r="B102" s="106"/>
      <c r="D102" s="107" t="s">
        <v>1519</v>
      </c>
      <c r="E102" s="108"/>
      <c r="F102" s="108"/>
      <c r="G102" s="108"/>
      <c r="H102" s="108"/>
      <c r="I102" s="108"/>
      <c r="J102" s="109">
        <f>J266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149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7" t="str">
        <f>E7</f>
        <v>CERMNA-462</v>
      </c>
      <c r="F112" s="218"/>
      <c r="G112" s="218"/>
      <c r="H112" s="218"/>
      <c r="L112" s="30"/>
    </row>
    <row r="113" spans="2:65" s="1" customFormat="1" ht="12" customHeight="1">
      <c r="B113" s="30"/>
      <c r="C113" s="25" t="s">
        <v>122</v>
      </c>
      <c r="L113" s="30"/>
    </row>
    <row r="114" spans="2:65" s="1" customFormat="1" ht="16.5" customHeight="1">
      <c r="B114" s="30"/>
      <c r="E114" s="183" t="str">
        <f>E9</f>
        <v>18 - ELEKTRO</v>
      </c>
      <c r="F114" s="219"/>
      <c r="G114" s="219"/>
      <c r="H114" s="219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21</v>
      </c>
      <c r="F116" s="23" t="str">
        <f>F12</f>
        <v>Dolní Čermná</v>
      </c>
      <c r="I116" s="25" t="s">
        <v>23</v>
      </c>
      <c r="J116" s="50" t="str">
        <f>IF(J12="","",J12)</f>
        <v>27. 3. 2025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25</v>
      </c>
      <c r="F118" s="23" t="str">
        <f>E15</f>
        <v>Dětský domov Dolní Čermná</v>
      </c>
      <c r="I118" s="25" t="s">
        <v>32</v>
      </c>
      <c r="J118" s="28" t="str">
        <f>E21</f>
        <v>vs-studio s.r.o.</v>
      </c>
      <c r="L118" s="30"/>
    </row>
    <row r="119" spans="2:65" s="1" customFormat="1" ht="15.2" customHeight="1">
      <c r="B119" s="30"/>
      <c r="C119" s="25" t="s">
        <v>30</v>
      </c>
      <c r="F119" s="23" t="str">
        <f>IF(E18="","",E18)</f>
        <v>Vyplň údaj</v>
      </c>
      <c r="I119" s="25" t="s">
        <v>36</v>
      </c>
      <c r="J119" s="28" t="str">
        <f>E24</f>
        <v>Jaroslav Klíma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150</v>
      </c>
      <c r="D121" s="112" t="s">
        <v>66</v>
      </c>
      <c r="E121" s="112" t="s">
        <v>62</v>
      </c>
      <c r="F121" s="112" t="s">
        <v>63</v>
      </c>
      <c r="G121" s="112" t="s">
        <v>151</v>
      </c>
      <c r="H121" s="112" t="s">
        <v>152</v>
      </c>
      <c r="I121" s="112" t="s">
        <v>153</v>
      </c>
      <c r="J121" s="112" t="s">
        <v>126</v>
      </c>
      <c r="K121" s="113" t="s">
        <v>154</v>
      </c>
      <c r="L121" s="110"/>
      <c r="M121" s="57" t="s">
        <v>1</v>
      </c>
      <c r="N121" s="58" t="s">
        <v>45</v>
      </c>
      <c r="O121" s="58" t="s">
        <v>155</v>
      </c>
      <c r="P121" s="58" t="s">
        <v>156</v>
      </c>
      <c r="Q121" s="58" t="s">
        <v>157</v>
      </c>
      <c r="R121" s="58" t="s">
        <v>158</v>
      </c>
      <c r="S121" s="58" t="s">
        <v>159</v>
      </c>
      <c r="T121" s="59" t="s">
        <v>160</v>
      </c>
    </row>
    <row r="122" spans="2:65" s="1" customFormat="1" ht="22.9" customHeight="1">
      <c r="B122" s="30"/>
      <c r="C122" s="62" t="s">
        <v>161</v>
      </c>
      <c r="J122" s="114">
        <f>BK122</f>
        <v>0</v>
      </c>
      <c r="L122" s="30"/>
      <c r="M122" s="60"/>
      <c r="N122" s="51"/>
      <c r="O122" s="51"/>
      <c r="P122" s="115">
        <f>P123+P260</f>
        <v>0</v>
      </c>
      <c r="Q122" s="51"/>
      <c r="R122" s="115">
        <f>R123+R260</f>
        <v>0.51329000000000002</v>
      </c>
      <c r="S122" s="51"/>
      <c r="T122" s="116">
        <f>T123+T260</f>
        <v>1.72942</v>
      </c>
      <c r="AT122" s="15" t="s">
        <v>80</v>
      </c>
      <c r="AU122" s="15" t="s">
        <v>128</v>
      </c>
      <c r="BK122" s="117">
        <f>BK123+BK260</f>
        <v>0</v>
      </c>
    </row>
    <row r="123" spans="2:65" s="11" customFormat="1" ht="25.9" customHeight="1">
      <c r="B123" s="118"/>
      <c r="D123" s="119" t="s">
        <v>80</v>
      </c>
      <c r="E123" s="120" t="s">
        <v>296</v>
      </c>
      <c r="F123" s="120" t="s">
        <v>297</v>
      </c>
      <c r="I123" s="121"/>
      <c r="J123" s="122">
        <f>BK123</f>
        <v>0</v>
      </c>
      <c r="L123" s="118"/>
      <c r="M123" s="123"/>
      <c r="P123" s="124">
        <f>P124+P257</f>
        <v>0</v>
      </c>
      <c r="R123" s="124">
        <f>R124+R257</f>
        <v>0.33849000000000007</v>
      </c>
      <c r="T123" s="125">
        <f>T124+T257</f>
        <v>0</v>
      </c>
      <c r="AR123" s="119" t="s">
        <v>114</v>
      </c>
      <c r="AT123" s="126" t="s">
        <v>80</v>
      </c>
      <c r="AU123" s="126" t="s">
        <v>81</v>
      </c>
      <c r="AY123" s="119" t="s">
        <v>164</v>
      </c>
      <c r="BK123" s="127">
        <f>BK124+BK257</f>
        <v>0</v>
      </c>
    </row>
    <row r="124" spans="2:65" s="11" customFormat="1" ht="22.9" customHeight="1">
      <c r="B124" s="118"/>
      <c r="D124" s="119" t="s">
        <v>80</v>
      </c>
      <c r="E124" s="128" t="s">
        <v>1458</v>
      </c>
      <c r="F124" s="128" t="s">
        <v>1459</v>
      </c>
      <c r="I124" s="121"/>
      <c r="J124" s="129">
        <f>BK124</f>
        <v>0</v>
      </c>
      <c r="L124" s="118"/>
      <c r="M124" s="123"/>
      <c r="P124" s="124">
        <f>SUM(P125:P256)</f>
        <v>0</v>
      </c>
      <c r="R124" s="124">
        <f>SUM(R125:R256)</f>
        <v>0.33849000000000007</v>
      </c>
      <c r="T124" s="125">
        <f>SUM(T125:T256)</f>
        <v>0</v>
      </c>
      <c r="AR124" s="119" t="s">
        <v>114</v>
      </c>
      <c r="AT124" s="126" t="s">
        <v>80</v>
      </c>
      <c r="AU124" s="126" t="s">
        <v>89</v>
      </c>
      <c r="AY124" s="119" t="s">
        <v>164</v>
      </c>
      <c r="BK124" s="127">
        <f>SUM(BK125:BK256)</f>
        <v>0</v>
      </c>
    </row>
    <row r="125" spans="2:65" s="1" customFormat="1" ht="16.5" customHeight="1">
      <c r="B125" s="30"/>
      <c r="C125" s="130" t="s">
        <v>89</v>
      </c>
      <c r="D125" s="131" t="s">
        <v>167</v>
      </c>
      <c r="E125" s="132" t="s">
        <v>1520</v>
      </c>
      <c r="F125" s="133" t="s">
        <v>1521</v>
      </c>
      <c r="G125" s="134" t="s">
        <v>347</v>
      </c>
      <c r="H125" s="135">
        <v>196</v>
      </c>
      <c r="I125" s="136"/>
      <c r="J125" s="137">
        <f>ROUND(I125*H125,2)</f>
        <v>0</v>
      </c>
      <c r="K125" s="133" t="s">
        <v>171</v>
      </c>
      <c r="L125" s="30"/>
      <c r="M125" s="138" t="s">
        <v>1</v>
      </c>
      <c r="N125" s="139" t="s">
        <v>47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245</v>
      </c>
      <c r="AT125" s="142" t="s">
        <v>167</v>
      </c>
      <c r="AU125" s="142" t="s">
        <v>114</v>
      </c>
      <c r="AY125" s="15" t="s">
        <v>164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114</v>
      </c>
      <c r="BK125" s="143">
        <f>ROUND(I125*H125,2)</f>
        <v>0</v>
      </c>
      <c r="BL125" s="15" t="s">
        <v>245</v>
      </c>
      <c r="BM125" s="142" t="s">
        <v>1522</v>
      </c>
    </row>
    <row r="126" spans="2:65" s="12" customFormat="1" ht="11.25">
      <c r="B126" s="144"/>
      <c r="D126" s="145" t="s">
        <v>174</v>
      </c>
      <c r="E126" s="146" t="s">
        <v>1</v>
      </c>
      <c r="F126" s="147" t="s">
        <v>1523</v>
      </c>
      <c r="H126" s="148">
        <v>196</v>
      </c>
      <c r="I126" s="149"/>
      <c r="L126" s="144"/>
      <c r="M126" s="150"/>
      <c r="T126" s="151"/>
      <c r="AT126" s="146" t="s">
        <v>174</v>
      </c>
      <c r="AU126" s="146" t="s">
        <v>114</v>
      </c>
      <c r="AV126" s="12" t="s">
        <v>114</v>
      </c>
      <c r="AW126" s="12" t="s">
        <v>35</v>
      </c>
      <c r="AX126" s="12" t="s">
        <v>89</v>
      </c>
      <c r="AY126" s="146" t="s">
        <v>164</v>
      </c>
    </row>
    <row r="127" spans="2:65" s="1" customFormat="1" ht="16.5" customHeight="1">
      <c r="B127" s="30"/>
      <c r="C127" s="162" t="s">
        <v>114</v>
      </c>
      <c r="D127" s="163" t="s">
        <v>536</v>
      </c>
      <c r="E127" s="164" t="s">
        <v>1524</v>
      </c>
      <c r="F127" s="165" t="s">
        <v>1525</v>
      </c>
      <c r="G127" s="166" t="s">
        <v>347</v>
      </c>
      <c r="H127" s="167">
        <v>66</v>
      </c>
      <c r="I127" s="168"/>
      <c r="J127" s="169">
        <f>ROUND(I127*H127,2)</f>
        <v>0</v>
      </c>
      <c r="K127" s="165" t="s">
        <v>171</v>
      </c>
      <c r="L127" s="170"/>
      <c r="M127" s="171" t="s">
        <v>1</v>
      </c>
      <c r="N127" s="172" t="s">
        <v>47</v>
      </c>
      <c r="P127" s="140">
        <f>O127*H127</f>
        <v>0</v>
      </c>
      <c r="Q127" s="140">
        <v>4.0000000000000003E-5</v>
      </c>
      <c r="R127" s="140">
        <f>Q127*H127</f>
        <v>2.6400000000000004E-3</v>
      </c>
      <c r="S127" s="140">
        <v>0</v>
      </c>
      <c r="T127" s="141">
        <f>S127*H127</f>
        <v>0</v>
      </c>
      <c r="AR127" s="142" t="s">
        <v>331</v>
      </c>
      <c r="AT127" s="142" t="s">
        <v>536</v>
      </c>
      <c r="AU127" s="142" t="s">
        <v>114</v>
      </c>
      <c r="AY127" s="15" t="s">
        <v>164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114</v>
      </c>
      <c r="BK127" s="143">
        <f>ROUND(I127*H127,2)</f>
        <v>0</v>
      </c>
      <c r="BL127" s="15" t="s">
        <v>245</v>
      </c>
      <c r="BM127" s="142" t="s">
        <v>1526</v>
      </c>
    </row>
    <row r="128" spans="2:65" s="12" customFormat="1" ht="11.25">
      <c r="B128" s="144"/>
      <c r="D128" s="145" t="s">
        <v>174</v>
      </c>
      <c r="E128" s="146" t="s">
        <v>1</v>
      </c>
      <c r="F128" s="147" t="s">
        <v>1527</v>
      </c>
      <c r="H128" s="148">
        <v>66</v>
      </c>
      <c r="I128" s="149"/>
      <c r="L128" s="144"/>
      <c r="M128" s="150"/>
      <c r="T128" s="151"/>
      <c r="AT128" s="146" t="s">
        <v>174</v>
      </c>
      <c r="AU128" s="146" t="s">
        <v>114</v>
      </c>
      <c r="AV128" s="12" t="s">
        <v>114</v>
      </c>
      <c r="AW128" s="12" t="s">
        <v>35</v>
      </c>
      <c r="AX128" s="12" t="s">
        <v>89</v>
      </c>
      <c r="AY128" s="146" t="s">
        <v>164</v>
      </c>
    </row>
    <row r="129" spans="2:65" s="1" customFormat="1" ht="16.5" customHeight="1">
      <c r="B129" s="30"/>
      <c r="C129" s="162" t="s">
        <v>180</v>
      </c>
      <c r="D129" s="163" t="s">
        <v>536</v>
      </c>
      <c r="E129" s="164" t="s">
        <v>1528</v>
      </c>
      <c r="F129" s="165" t="s">
        <v>1529</v>
      </c>
      <c r="G129" s="166" t="s">
        <v>347</v>
      </c>
      <c r="H129" s="167">
        <v>80</v>
      </c>
      <c r="I129" s="168"/>
      <c r="J129" s="169">
        <f>ROUND(I129*H129,2)</f>
        <v>0</v>
      </c>
      <c r="K129" s="165" t="s">
        <v>171</v>
      </c>
      <c r="L129" s="170"/>
      <c r="M129" s="171" t="s">
        <v>1</v>
      </c>
      <c r="N129" s="172" t="s">
        <v>47</v>
      </c>
      <c r="P129" s="140">
        <f>O129*H129</f>
        <v>0</v>
      </c>
      <c r="Q129" s="140">
        <v>5.0000000000000002E-5</v>
      </c>
      <c r="R129" s="140">
        <f>Q129*H129</f>
        <v>4.0000000000000001E-3</v>
      </c>
      <c r="S129" s="140">
        <v>0</v>
      </c>
      <c r="T129" s="141">
        <f>S129*H129</f>
        <v>0</v>
      </c>
      <c r="AR129" s="142" t="s">
        <v>331</v>
      </c>
      <c r="AT129" s="142" t="s">
        <v>536</v>
      </c>
      <c r="AU129" s="142" t="s">
        <v>114</v>
      </c>
      <c r="AY129" s="15" t="s">
        <v>164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114</v>
      </c>
      <c r="BK129" s="143">
        <f>ROUND(I129*H129,2)</f>
        <v>0</v>
      </c>
      <c r="BL129" s="15" t="s">
        <v>245</v>
      </c>
      <c r="BM129" s="142" t="s">
        <v>1530</v>
      </c>
    </row>
    <row r="130" spans="2:65" s="12" customFormat="1" ht="11.25">
      <c r="B130" s="144"/>
      <c r="D130" s="145" t="s">
        <v>174</v>
      </c>
      <c r="E130" s="146" t="s">
        <v>1</v>
      </c>
      <c r="F130" s="147" t="s">
        <v>1531</v>
      </c>
      <c r="H130" s="148">
        <v>80</v>
      </c>
      <c r="I130" s="149"/>
      <c r="L130" s="144"/>
      <c r="M130" s="150"/>
      <c r="T130" s="151"/>
      <c r="AT130" s="146" t="s">
        <v>174</v>
      </c>
      <c r="AU130" s="146" t="s">
        <v>114</v>
      </c>
      <c r="AV130" s="12" t="s">
        <v>114</v>
      </c>
      <c r="AW130" s="12" t="s">
        <v>35</v>
      </c>
      <c r="AX130" s="12" t="s">
        <v>89</v>
      </c>
      <c r="AY130" s="146" t="s">
        <v>164</v>
      </c>
    </row>
    <row r="131" spans="2:65" s="1" customFormat="1" ht="16.5" customHeight="1">
      <c r="B131" s="30"/>
      <c r="C131" s="162" t="s">
        <v>172</v>
      </c>
      <c r="D131" s="163" t="s">
        <v>536</v>
      </c>
      <c r="E131" s="164" t="s">
        <v>1532</v>
      </c>
      <c r="F131" s="165" t="s">
        <v>1533</v>
      </c>
      <c r="G131" s="166" t="s">
        <v>347</v>
      </c>
      <c r="H131" s="167">
        <v>50</v>
      </c>
      <c r="I131" s="168"/>
      <c r="J131" s="169">
        <f>ROUND(I131*H131,2)</f>
        <v>0</v>
      </c>
      <c r="K131" s="165" t="s">
        <v>171</v>
      </c>
      <c r="L131" s="170"/>
      <c r="M131" s="171" t="s">
        <v>1</v>
      </c>
      <c r="N131" s="172" t="s">
        <v>47</v>
      </c>
      <c r="P131" s="140">
        <f>O131*H131</f>
        <v>0</v>
      </c>
      <c r="Q131" s="140">
        <v>3.0000000000000001E-5</v>
      </c>
      <c r="R131" s="140">
        <f>Q131*H131</f>
        <v>1.5E-3</v>
      </c>
      <c r="S131" s="140">
        <v>0</v>
      </c>
      <c r="T131" s="141">
        <f>S131*H131</f>
        <v>0</v>
      </c>
      <c r="AR131" s="142" t="s">
        <v>331</v>
      </c>
      <c r="AT131" s="142" t="s">
        <v>536</v>
      </c>
      <c r="AU131" s="142" t="s">
        <v>114</v>
      </c>
      <c r="AY131" s="15" t="s">
        <v>164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114</v>
      </c>
      <c r="BK131" s="143">
        <f>ROUND(I131*H131,2)</f>
        <v>0</v>
      </c>
      <c r="BL131" s="15" t="s">
        <v>245</v>
      </c>
      <c r="BM131" s="142" t="s">
        <v>1534</v>
      </c>
    </row>
    <row r="132" spans="2:65" s="12" customFormat="1" ht="11.25">
      <c r="B132" s="144"/>
      <c r="D132" s="145" t="s">
        <v>174</v>
      </c>
      <c r="E132" s="146" t="s">
        <v>1</v>
      </c>
      <c r="F132" s="147" t="s">
        <v>1535</v>
      </c>
      <c r="H132" s="148">
        <v>50</v>
      </c>
      <c r="I132" s="149"/>
      <c r="L132" s="144"/>
      <c r="M132" s="150"/>
      <c r="T132" s="151"/>
      <c r="AT132" s="146" t="s">
        <v>174</v>
      </c>
      <c r="AU132" s="146" t="s">
        <v>114</v>
      </c>
      <c r="AV132" s="12" t="s">
        <v>114</v>
      </c>
      <c r="AW132" s="12" t="s">
        <v>35</v>
      </c>
      <c r="AX132" s="12" t="s">
        <v>89</v>
      </c>
      <c r="AY132" s="146" t="s">
        <v>164</v>
      </c>
    </row>
    <row r="133" spans="2:65" s="1" customFormat="1" ht="16.5" customHeight="1">
      <c r="B133" s="30"/>
      <c r="C133" s="130" t="s">
        <v>187</v>
      </c>
      <c r="D133" s="131" t="s">
        <v>167</v>
      </c>
      <c r="E133" s="132" t="s">
        <v>1536</v>
      </c>
      <c r="F133" s="133" t="s">
        <v>1537</v>
      </c>
      <c r="G133" s="134" t="s">
        <v>347</v>
      </c>
      <c r="H133" s="135">
        <v>45</v>
      </c>
      <c r="I133" s="136"/>
      <c r="J133" s="137">
        <f>ROUND(I133*H133,2)</f>
        <v>0</v>
      </c>
      <c r="K133" s="133" t="s">
        <v>171</v>
      </c>
      <c r="L133" s="30"/>
      <c r="M133" s="138" t="s">
        <v>1</v>
      </c>
      <c r="N133" s="139" t="s">
        <v>47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245</v>
      </c>
      <c r="AT133" s="142" t="s">
        <v>167</v>
      </c>
      <c r="AU133" s="142" t="s">
        <v>114</v>
      </c>
      <c r="AY133" s="15" t="s">
        <v>164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114</v>
      </c>
      <c r="BK133" s="143">
        <f>ROUND(I133*H133,2)</f>
        <v>0</v>
      </c>
      <c r="BL133" s="15" t="s">
        <v>245</v>
      </c>
      <c r="BM133" s="142" t="s">
        <v>1538</v>
      </c>
    </row>
    <row r="134" spans="2:65" s="12" customFormat="1" ht="11.25">
      <c r="B134" s="144"/>
      <c r="D134" s="145" t="s">
        <v>174</v>
      </c>
      <c r="E134" s="146" t="s">
        <v>1</v>
      </c>
      <c r="F134" s="147" t="s">
        <v>1539</v>
      </c>
      <c r="H134" s="148">
        <v>45</v>
      </c>
      <c r="I134" s="149"/>
      <c r="L134" s="144"/>
      <c r="M134" s="150"/>
      <c r="T134" s="151"/>
      <c r="AT134" s="146" t="s">
        <v>174</v>
      </c>
      <c r="AU134" s="146" t="s">
        <v>114</v>
      </c>
      <c r="AV134" s="12" t="s">
        <v>114</v>
      </c>
      <c r="AW134" s="12" t="s">
        <v>35</v>
      </c>
      <c r="AX134" s="12" t="s">
        <v>89</v>
      </c>
      <c r="AY134" s="146" t="s">
        <v>164</v>
      </c>
    </row>
    <row r="135" spans="2:65" s="1" customFormat="1" ht="16.5" customHeight="1">
      <c r="B135" s="30"/>
      <c r="C135" s="162" t="s">
        <v>192</v>
      </c>
      <c r="D135" s="163" t="s">
        <v>536</v>
      </c>
      <c r="E135" s="164" t="s">
        <v>1540</v>
      </c>
      <c r="F135" s="165" t="s">
        <v>1541</v>
      </c>
      <c r="G135" s="166" t="s">
        <v>347</v>
      </c>
      <c r="H135" s="167">
        <v>45</v>
      </c>
      <c r="I135" s="168"/>
      <c r="J135" s="169">
        <f>ROUND(I135*H135,2)</f>
        <v>0</v>
      </c>
      <c r="K135" s="165" t="s">
        <v>171</v>
      </c>
      <c r="L135" s="170"/>
      <c r="M135" s="171" t="s">
        <v>1</v>
      </c>
      <c r="N135" s="172" t="s">
        <v>47</v>
      </c>
      <c r="P135" s="140">
        <f>O135*H135</f>
        <v>0</v>
      </c>
      <c r="Q135" s="140">
        <v>1.1E-4</v>
      </c>
      <c r="R135" s="140">
        <f>Q135*H135</f>
        <v>4.9500000000000004E-3</v>
      </c>
      <c r="S135" s="140">
        <v>0</v>
      </c>
      <c r="T135" s="141">
        <f>S135*H135</f>
        <v>0</v>
      </c>
      <c r="AR135" s="142" t="s">
        <v>331</v>
      </c>
      <c r="AT135" s="142" t="s">
        <v>536</v>
      </c>
      <c r="AU135" s="142" t="s">
        <v>114</v>
      </c>
      <c r="AY135" s="15" t="s">
        <v>164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114</v>
      </c>
      <c r="BK135" s="143">
        <f>ROUND(I135*H135,2)</f>
        <v>0</v>
      </c>
      <c r="BL135" s="15" t="s">
        <v>245</v>
      </c>
      <c r="BM135" s="142" t="s">
        <v>1542</v>
      </c>
    </row>
    <row r="136" spans="2:65" s="12" customFormat="1" ht="11.25">
      <c r="B136" s="144"/>
      <c r="D136" s="145" t="s">
        <v>174</v>
      </c>
      <c r="E136" s="146" t="s">
        <v>1</v>
      </c>
      <c r="F136" s="147" t="s">
        <v>1539</v>
      </c>
      <c r="H136" s="148">
        <v>45</v>
      </c>
      <c r="I136" s="149"/>
      <c r="L136" s="144"/>
      <c r="M136" s="150"/>
      <c r="T136" s="151"/>
      <c r="AT136" s="146" t="s">
        <v>174</v>
      </c>
      <c r="AU136" s="146" t="s">
        <v>114</v>
      </c>
      <c r="AV136" s="12" t="s">
        <v>114</v>
      </c>
      <c r="AW136" s="12" t="s">
        <v>35</v>
      </c>
      <c r="AX136" s="12" t="s">
        <v>89</v>
      </c>
      <c r="AY136" s="146" t="s">
        <v>164</v>
      </c>
    </row>
    <row r="137" spans="2:65" s="1" customFormat="1" ht="16.5" customHeight="1">
      <c r="B137" s="30"/>
      <c r="C137" s="130" t="s">
        <v>198</v>
      </c>
      <c r="D137" s="131" t="s">
        <v>167</v>
      </c>
      <c r="E137" s="132" t="s">
        <v>1543</v>
      </c>
      <c r="F137" s="133" t="s">
        <v>1544</v>
      </c>
      <c r="G137" s="134" t="s">
        <v>276</v>
      </c>
      <c r="H137" s="135">
        <v>320</v>
      </c>
      <c r="I137" s="136"/>
      <c r="J137" s="137">
        <f>ROUND(I137*H137,2)</f>
        <v>0</v>
      </c>
      <c r="K137" s="133" t="s">
        <v>171</v>
      </c>
      <c r="L137" s="30"/>
      <c r="M137" s="138" t="s">
        <v>1</v>
      </c>
      <c r="N137" s="139" t="s">
        <v>47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245</v>
      </c>
      <c r="AT137" s="142" t="s">
        <v>167</v>
      </c>
      <c r="AU137" s="142" t="s">
        <v>114</v>
      </c>
      <c r="AY137" s="15" t="s">
        <v>164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114</v>
      </c>
      <c r="BK137" s="143">
        <f>ROUND(I137*H137,2)</f>
        <v>0</v>
      </c>
      <c r="BL137" s="15" t="s">
        <v>245</v>
      </c>
      <c r="BM137" s="142" t="s">
        <v>1545</v>
      </c>
    </row>
    <row r="138" spans="2:65" s="12" customFormat="1" ht="11.25">
      <c r="B138" s="144"/>
      <c r="D138" s="145" t="s">
        <v>174</v>
      </c>
      <c r="E138" s="146" t="s">
        <v>1</v>
      </c>
      <c r="F138" s="147" t="s">
        <v>1546</v>
      </c>
      <c r="H138" s="148">
        <v>200</v>
      </c>
      <c r="I138" s="149"/>
      <c r="L138" s="144"/>
      <c r="M138" s="150"/>
      <c r="T138" s="151"/>
      <c r="AT138" s="146" t="s">
        <v>174</v>
      </c>
      <c r="AU138" s="146" t="s">
        <v>114</v>
      </c>
      <c r="AV138" s="12" t="s">
        <v>114</v>
      </c>
      <c r="AW138" s="12" t="s">
        <v>35</v>
      </c>
      <c r="AX138" s="12" t="s">
        <v>81</v>
      </c>
      <c r="AY138" s="146" t="s">
        <v>164</v>
      </c>
    </row>
    <row r="139" spans="2:65" s="12" customFormat="1" ht="11.25">
      <c r="B139" s="144"/>
      <c r="D139" s="145" t="s">
        <v>174</v>
      </c>
      <c r="E139" s="146" t="s">
        <v>1</v>
      </c>
      <c r="F139" s="147" t="s">
        <v>1547</v>
      </c>
      <c r="H139" s="148">
        <v>120</v>
      </c>
      <c r="I139" s="149"/>
      <c r="L139" s="144"/>
      <c r="M139" s="150"/>
      <c r="T139" s="151"/>
      <c r="AT139" s="146" t="s">
        <v>174</v>
      </c>
      <c r="AU139" s="146" t="s">
        <v>114</v>
      </c>
      <c r="AV139" s="12" t="s">
        <v>114</v>
      </c>
      <c r="AW139" s="12" t="s">
        <v>35</v>
      </c>
      <c r="AX139" s="12" t="s">
        <v>81</v>
      </c>
      <c r="AY139" s="146" t="s">
        <v>164</v>
      </c>
    </row>
    <row r="140" spans="2:65" s="13" customFormat="1" ht="11.25">
      <c r="B140" s="152"/>
      <c r="D140" s="145" t="s">
        <v>174</v>
      </c>
      <c r="E140" s="153" t="s">
        <v>1</v>
      </c>
      <c r="F140" s="154" t="s">
        <v>221</v>
      </c>
      <c r="H140" s="155">
        <v>320</v>
      </c>
      <c r="I140" s="156"/>
      <c r="L140" s="152"/>
      <c r="M140" s="157"/>
      <c r="T140" s="158"/>
      <c r="AT140" s="153" t="s">
        <v>174</v>
      </c>
      <c r="AU140" s="153" t="s">
        <v>114</v>
      </c>
      <c r="AV140" s="13" t="s">
        <v>172</v>
      </c>
      <c r="AW140" s="13" t="s">
        <v>35</v>
      </c>
      <c r="AX140" s="13" t="s">
        <v>89</v>
      </c>
      <c r="AY140" s="153" t="s">
        <v>164</v>
      </c>
    </row>
    <row r="141" spans="2:65" s="1" customFormat="1" ht="16.5" customHeight="1">
      <c r="B141" s="30"/>
      <c r="C141" s="162" t="s">
        <v>203</v>
      </c>
      <c r="D141" s="163" t="s">
        <v>536</v>
      </c>
      <c r="E141" s="164" t="s">
        <v>1548</v>
      </c>
      <c r="F141" s="165" t="s">
        <v>1549</v>
      </c>
      <c r="G141" s="166" t="s">
        <v>276</v>
      </c>
      <c r="H141" s="167">
        <v>384</v>
      </c>
      <c r="I141" s="168"/>
      <c r="J141" s="169">
        <f>ROUND(I141*H141,2)</f>
        <v>0</v>
      </c>
      <c r="K141" s="165" t="s">
        <v>171</v>
      </c>
      <c r="L141" s="170"/>
      <c r="M141" s="171" t="s">
        <v>1</v>
      </c>
      <c r="N141" s="172" t="s">
        <v>47</v>
      </c>
      <c r="P141" s="140">
        <f>O141*H141</f>
        <v>0</v>
      </c>
      <c r="Q141" s="140">
        <v>1.2E-4</v>
      </c>
      <c r="R141" s="140">
        <f>Q141*H141</f>
        <v>4.6080000000000003E-2</v>
      </c>
      <c r="S141" s="140">
        <v>0</v>
      </c>
      <c r="T141" s="141">
        <f>S141*H141</f>
        <v>0</v>
      </c>
      <c r="AR141" s="142" t="s">
        <v>331</v>
      </c>
      <c r="AT141" s="142" t="s">
        <v>536</v>
      </c>
      <c r="AU141" s="142" t="s">
        <v>114</v>
      </c>
      <c r="AY141" s="15" t="s">
        <v>164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114</v>
      </c>
      <c r="BK141" s="143">
        <f>ROUND(I141*H141,2)</f>
        <v>0</v>
      </c>
      <c r="BL141" s="15" t="s">
        <v>245</v>
      </c>
      <c r="BM141" s="142" t="s">
        <v>1550</v>
      </c>
    </row>
    <row r="142" spans="2:65" s="12" customFormat="1" ht="11.25">
      <c r="B142" s="144"/>
      <c r="D142" s="145" t="s">
        <v>174</v>
      </c>
      <c r="E142" s="146" t="s">
        <v>1</v>
      </c>
      <c r="F142" s="147" t="s">
        <v>1551</v>
      </c>
      <c r="H142" s="148">
        <v>240</v>
      </c>
      <c r="I142" s="149"/>
      <c r="L142" s="144"/>
      <c r="M142" s="150"/>
      <c r="T142" s="151"/>
      <c r="AT142" s="146" t="s">
        <v>174</v>
      </c>
      <c r="AU142" s="146" t="s">
        <v>114</v>
      </c>
      <c r="AV142" s="12" t="s">
        <v>114</v>
      </c>
      <c r="AW142" s="12" t="s">
        <v>35</v>
      </c>
      <c r="AX142" s="12" t="s">
        <v>81</v>
      </c>
      <c r="AY142" s="146" t="s">
        <v>164</v>
      </c>
    </row>
    <row r="143" spans="2:65" s="12" customFormat="1" ht="11.25">
      <c r="B143" s="144"/>
      <c r="D143" s="145" t="s">
        <v>174</v>
      </c>
      <c r="E143" s="146" t="s">
        <v>1</v>
      </c>
      <c r="F143" s="147" t="s">
        <v>1552</v>
      </c>
      <c r="H143" s="148">
        <v>144</v>
      </c>
      <c r="I143" s="149"/>
      <c r="L143" s="144"/>
      <c r="M143" s="150"/>
      <c r="T143" s="151"/>
      <c r="AT143" s="146" t="s">
        <v>174</v>
      </c>
      <c r="AU143" s="146" t="s">
        <v>114</v>
      </c>
      <c r="AV143" s="12" t="s">
        <v>114</v>
      </c>
      <c r="AW143" s="12" t="s">
        <v>35</v>
      </c>
      <c r="AX143" s="12" t="s">
        <v>81</v>
      </c>
      <c r="AY143" s="146" t="s">
        <v>164</v>
      </c>
    </row>
    <row r="144" spans="2:65" s="13" customFormat="1" ht="11.25">
      <c r="B144" s="152"/>
      <c r="D144" s="145" t="s">
        <v>174</v>
      </c>
      <c r="E144" s="153" t="s">
        <v>1</v>
      </c>
      <c r="F144" s="154" t="s">
        <v>221</v>
      </c>
      <c r="H144" s="155">
        <v>384</v>
      </c>
      <c r="I144" s="156"/>
      <c r="L144" s="152"/>
      <c r="M144" s="157"/>
      <c r="T144" s="158"/>
      <c r="AT144" s="153" t="s">
        <v>174</v>
      </c>
      <c r="AU144" s="153" t="s">
        <v>114</v>
      </c>
      <c r="AV144" s="13" t="s">
        <v>172</v>
      </c>
      <c r="AW144" s="13" t="s">
        <v>35</v>
      </c>
      <c r="AX144" s="13" t="s">
        <v>89</v>
      </c>
      <c r="AY144" s="153" t="s">
        <v>164</v>
      </c>
    </row>
    <row r="145" spans="2:65" s="1" customFormat="1" ht="16.5" customHeight="1">
      <c r="B145" s="30"/>
      <c r="C145" s="130" t="s">
        <v>165</v>
      </c>
      <c r="D145" s="131" t="s">
        <v>167</v>
      </c>
      <c r="E145" s="132" t="s">
        <v>1553</v>
      </c>
      <c r="F145" s="133" t="s">
        <v>1554</v>
      </c>
      <c r="G145" s="134" t="s">
        <v>276</v>
      </c>
      <c r="H145" s="135">
        <v>320</v>
      </c>
      <c r="I145" s="136"/>
      <c r="J145" s="137">
        <f>ROUND(I145*H145,2)</f>
        <v>0</v>
      </c>
      <c r="K145" s="133" t="s">
        <v>171</v>
      </c>
      <c r="L145" s="30"/>
      <c r="M145" s="138" t="s">
        <v>1</v>
      </c>
      <c r="N145" s="139" t="s">
        <v>47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245</v>
      </c>
      <c r="AT145" s="142" t="s">
        <v>167</v>
      </c>
      <c r="AU145" s="142" t="s">
        <v>114</v>
      </c>
      <c r="AY145" s="15" t="s">
        <v>164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114</v>
      </c>
      <c r="BK145" s="143">
        <f>ROUND(I145*H145,2)</f>
        <v>0</v>
      </c>
      <c r="BL145" s="15" t="s">
        <v>245</v>
      </c>
      <c r="BM145" s="142" t="s">
        <v>1555</v>
      </c>
    </row>
    <row r="146" spans="2:65" s="12" customFormat="1" ht="11.25">
      <c r="B146" s="144"/>
      <c r="D146" s="145" t="s">
        <v>174</v>
      </c>
      <c r="E146" s="146" t="s">
        <v>1</v>
      </c>
      <c r="F146" s="147" t="s">
        <v>1556</v>
      </c>
      <c r="H146" s="148">
        <v>200</v>
      </c>
      <c r="I146" s="149"/>
      <c r="L146" s="144"/>
      <c r="M146" s="150"/>
      <c r="T146" s="151"/>
      <c r="AT146" s="146" t="s">
        <v>174</v>
      </c>
      <c r="AU146" s="146" t="s">
        <v>114</v>
      </c>
      <c r="AV146" s="12" t="s">
        <v>114</v>
      </c>
      <c r="AW146" s="12" t="s">
        <v>35</v>
      </c>
      <c r="AX146" s="12" t="s">
        <v>81</v>
      </c>
      <c r="AY146" s="146" t="s">
        <v>164</v>
      </c>
    </row>
    <row r="147" spans="2:65" s="12" customFormat="1" ht="11.25">
      <c r="B147" s="144"/>
      <c r="D147" s="145" t="s">
        <v>174</v>
      </c>
      <c r="E147" s="146" t="s">
        <v>1</v>
      </c>
      <c r="F147" s="147" t="s">
        <v>1557</v>
      </c>
      <c r="H147" s="148">
        <v>120</v>
      </c>
      <c r="I147" s="149"/>
      <c r="L147" s="144"/>
      <c r="M147" s="150"/>
      <c r="T147" s="151"/>
      <c r="AT147" s="146" t="s">
        <v>174</v>
      </c>
      <c r="AU147" s="146" t="s">
        <v>114</v>
      </c>
      <c r="AV147" s="12" t="s">
        <v>114</v>
      </c>
      <c r="AW147" s="12" t="s">
        <v>35</v>
      </c>
      <c r="AX147" s="12" t="s">
        <v>81</v>
      </c>
      <c r="AY147" s="146" t="s">
        <v>164</v>
      </c>
    </row>
    <row r="148" spans="2:65" s="13" customFormat="1" ht="11.25">
      <c r="B148" s="152"/>
      <c r="D148" s="145" t="s">
        <v>174</v>
      </c>
      <c r="E148" s="153" t="s">
        <v>1</v>
      </c>
      <c r="F148" s="154" t="s">
        <v>221</v>
      </c>
      <c r="H148" s="155">
        <v>320</v>
      </c>
      <c r="I148" s="156"/>
      <c r="L148" s="152"/>
      <c r="M148" s="157"/>
      <c r="T148" s="158"/>
      <c r="AT148" s="153" t="s">
        <v>174</v>
      </c>
      <c r="AU148" s="153" t="s">
        <v>114</v>
      </c>
      <c r="AV148" s="13" t="s">
        <v>172</v>
      </c>
      <c r="AW148" s="13" t="s">
        <v>35</v>
      </c>
      <c r="AX148" s="13" t="s">
        <v>89</v>
      </c>
      <c r="AY148" s="153" t="s">
        <v>164</v>
      </c>
    </row>
    <row r="149" spans="2:65" s="1" customFormat="1" ht="16.5" customHeight="1">
      <c r="B149" s="30"/>
      <c r="C149" s="162" t="s">
        <v>212</v>
      </c>
      <c r="D149" s="163" t="s">
        <v>536</v>
      </c>
      <c r="E149" s="164" t="s">
        <v>1558</v>
      </c>
      <c r="F149" s="165" t="s">
        <v>1559</v>
      </c>
      <c r="G149" s="166" t="s">
        <v>276</v>
      </c>
      <c r="H149" s="167">
        <v>384</v>
      </c>
      <c r="I149" s="168"/>
      <c r="J149" s="169">
        <f>ROUND(I149*H149,2)</f>
        <v>0</v>
      </c>
      <c r="K149" s="165" t="s">
        <v>171</v>
      </c>
      <c r="L149" s="170"/>
      <c r="M149" s="171" t="s">
        <v>1</v>
      </c>
      <c r="N149" s="172" t="s">
        <v>47</v>
      </c>
      <c r="P149" s="140">
        <f>O149*H149</f>
        <v>0</v>
      </c>
      <c r="Q149" s="140">
        <v>1.7000000000000001E-4</v>
      </c>
      <c r="R149" s="140">
        <f>Q149*H149</f>
        <v>6.5280000000000005E-2</v>
      </c>
      <c r="S149" s="140">
        <v>0</v>
      </c>
      <c r="T149" s="141">
        <f>S149*H149</f>
        <v>0</v>
      </c>
      <c r="AR149" s="142" t="s">
        <v>331</v>
      </c>
      <c r="AT149" s="142" t="s">
        <v>536</v>
      </c>
      <c r="AU149" s="142" t="s">
        <v>114</v>
      </c>
      <c r="AY149" s="15" t="s">
        <v>164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114</v>
      </c>
      <c r="BK149" s="143">
        <f>ROUND(I149*H149,2)</f>
        <v>0</v>
      </c>
      <c r="BL149" s="15" t="s">
        <v>245</v>
      </c>
      <c r="BM149" s="142" t="s">
        <v>1560</v>
      </c>
    </row>
    <row r="150" spans="2:65" s="12" customFormat="1" ht="11.25">
      <c r="B150" s="144"/>
      <c r="D150" s="145" t="s">
        <v>174</v>
      </c>
      <c r="E150" s="146" t="s">
        <v>1</v>
      </c>
      <c r="F150" s="147" t="s">
        <v>1561</v>
      </c>
      <c r="H150" s="148">
        <v>240</v>
      </c>
      <c r="I150" s="149"/>
      <c r="L150" s="144"/>
      <c r="M150" s="150"/>
      <c r="T150" s="151"/>
      <c r="AT150" s="146" t="s">
        <v>174</v>
      </c>
      <c r="AU150" s="146" t="s">
        <v>114</v>
      </c>
      <c r="AV150" s="12" t="s">
        <v>114</v>
      </c>
      <c r="AW150" s="12" t="s">
        <v>35</v>
      </c>
      <c r="AX150" s="12" t="s">
        <v>81</v>
      </c>
      <c r="AY150" s="146" t="s">
        <v>164</v>
      </c>
    </row>
    <row r="151" spans="2:65" s="12" customFormat="1" ht="11.25">
      <c r="B151" s="144"/>
      <c r="D151" s="145" t="s">
        <v>174</v>
      </c>
      <c r="E151" s="146" t="s">
        <v>1</v>
      </c>
      <c r="F151" s="147" t="s">
        <v>1562</v>
      </c>
      <c r="H151" s="148">
        <v>144</v>
      </c>
      <c r="I151" s="149"/>
      <c r="L151" s="144"/>
      <c r="M151" s="150"/>
      <c r="T151" s="151"/>
      <c r="AT151" s="146" t="s">
        <v>174</v>
      </c>
      <c r="AU151" s="146" t="s">
        <v>114</v>
      </c>
      <c r="AV151" s="12" t="s">
        <v>114</v>
      </c>
      <c r="AW151" s="12" t="s">
        <v>35</v>
      </c>
      <c r="AX151" s="12" t="s">
        <v>81</v>
      </c>
      <c r="AY151" s="146" t="s">
        <v>164</v>
      </c>
    </row>
    <row r="152" spans="2:65" s="13" customFormat="1" ht="11.25">
      <c r="B152" s="152"/>
      <c r="D152" s="145" t="s">
        <v>174</v>
      </c>
      <c r="E152" s="153" t="s">
        <v>1</v>
      </c>
      <c r="F152" s="154" t="s">
        <v>221</v>
      </c>
      <c r="H152" s="155">
        <v>384</v>
      </c>
      <c r="I152" s="156"/>
      <c r="L152" s="152"/>
      <c r="M152" s="157"/>
      <c r="T152" s="158"/>
      <c r="AT152" s="153" t="s">
        <v>174</v>
      </c>
      <c r="AU152" s="153" t="s">
        <v>114</v>
      </c>
      <c r="AV152" s="13" t="s">
        <v>172</v>
      </c>
      <c r="AW152" s="13" t="s">
        <v>35</v>
      </c>
      <c r="AX152" s="13" t="s">
        <v>89</v>
      </c>
      <c r="AY152" s="153" t="s">
        <v>164</v>
      </c>
    </row>
    <row r="153" spans="2:65" s="1" customFormat="1" ht="16.5" customHeight="1">
      <c r="B153" s="30"/>
      <c r="C153" s="130" t="s">
        <v>222</v>
      </c>
      <c r="D153" s="131" t="s">
        <v>167</v>
      </c>
      <c r="E153" s="132" t="s">
        <v>1563</v>
      </c>
      <c r="F153" s="133" t="s">
        <v>1564</v>
      </c>
      <c r="G153" s="134" t="s">
        <v>276</v>
      </c>
      <c r="H153" s="135">
        <v>10</v>
      </c>
      <c r="I153" s="136"/>
      <c r="J153" s="137">
        <f>ROUND(I153*H153,2)</f>
        <v>0</v>
      </c>
      <c r="K153" s="133" t="s">
        <v>171</v>
      </c>
      <c r="L153" s="30"/>
      <c r="M153" s="138" t="s">
        <v>1</v>
      </c>
      <c r="N153" s="139" t="s">
        <v>47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245</v>
      </c>
      <c r="AT153" s="142" t="s">
        <v>167</v>
      </c>
      <c r="AU153" s="142" t="s">
        <v>114</v>
      </c>
      <c r="AY153" s="15" t="s">
        <v>164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114</v>
      </c>
      <c r="BK153" s="143">
        <f>ROUND(I153*H153,2)</f>
        <v>0</v>
      </c>
      <c r="BL153" s="15" t="s">
        <v>245</v>
      </c>
      <c r="BM153" s="142" t="s">
        <v>1565</v>
      </c>
    </row>
    <row r="154" spans="2:65" s="12" customFormat="1" ht="11.25">
      <c r="B154" s="144"/>
      <c r="D154" s="145" t="s">
        <v>174</v>
      </c>
      <c r="E154" s="146" t="s">
        <v>1</v>
      </c>
      <c r="F154" s="147" t="s">
        <v>1566</v>
      </c>
      <c r="H154" s="148">
        <v>10</v>
      </c>
      <c r="I154" s="149"/>
      <c r="L154" s="144"/>
      <c r="M154" s="150"/>
      <c r="T154" s="151"/>
      <c r="AT154" s="146" t="s">
        <v>174</v>
      </c>
      <c r="AU154" s="146" t="s">
        <v>114</v>
      </c>
      <c r="AV154" s="12" t="s">
        <v>114</v>
      </c>
      <c r="AW154" s="12" t="s">
        <v>35</v>
      </c>
      <c r="AX154" s="12" t="s">
        <v>89</v>
      </c>
      <c r="AY154" s="146" t="s">
        <v>164</v>
      </c>
    </row>
    <row r="155" spans="2:65" s="1" customFormat="1" ht="16.5" customHeight="1">
      <c r="B155" s="30"/>
      <c r="C155" s="162" t="s">
        <v>8</v>
      </c>
      <c r="D155" s="163" t="s">
        <v>536</v>
      </c>
      <c r="E155" s="164" t="s">
        <v>1567</v>
      </c>
      <c r="F155" s="165" t="s">
        <v>1568</v>
      </c>
      <c r="G155" s="166" t="s">
        <v>276</v>
      </c>
      <c r="H155" s="167">
        <v>10</v>
      </c>
      <c r="I155" s="168"/>
      <c r="J155" s="169">
        <f>ROUND(I155*H155,2)</f>
        <v>0</v>
      </c>
      <c r="K155" s="165" t="s">
        <v>171</v>
      </c>
      <c r="L155" s="170"/>
      <c r="M155" s="171" t="s">
        <v>1</v>
      </c>
      <c r="N155" s="172" t="s">
        <v>47</v>
      </c>
      <c r="P155" s="140">
        <f>O155*H155</f>
        <v>0</v>
      </c>
      <c r="Q155" s="140">
        <v>2.5000000000000001E-4</v>
      </c>
      <c r="R155" s="140">
        <f>Q155*H155</f>
        <v>2.5000000000000001E-3</v>
      </c>
      <c r="S155" s="140">
        <v>0</v>
      </c>
      <c r="T155" s="141">
        <f>S155*H155</f>
        <v>0</v>
      </c>
      <c r="AR155" s="142" t="s">
        <v>331</v>
      </c>
      <c r="AT155" s="142" t="s">
        <v>536</v>
      </c>
      <c r="AU155" s="142" t="s">
        <v>114</v>
      </c>
      <c r="AY155" s="15" t="s">
        <v>164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114</v>
      </c>
      <c r="BK155" s="143">
        <f>ROUND(I155*H155,2)</f>
        <v>0</v>
      </c>
      <c r="BL155" s="15" t="s">
        <v>245</v>
      </c>
      <c r="BM155" s="142" t="s">
        <v>1569</v>
      </c>
    </row>
    <row r="156" spans="2:65" s="12" customFormat="1" ht="11.25">
      <c r="B156" s="144"/>
      <c r="D156" s="145" t="s">
        <v>174</v>
      </c>
      <c r="E156" s="146" t="s">
        <v>1</v>
      </c>
      <c r="F156" s="147" t="s">
        <v>1566</v>
      </c>
      <c r="H156" s="148">
        <v>10</v>
      </c>
      <c r="I156" s="149"/>
      <c r="L156" s="144"/>
      <c r="M156" s="150"/>
      <c r="T156" s="151"/>
      <c r="AT156" s="146" t="s">
        <v>174</v>
      </c>
      <c r="AU156" s="146" t="s">
        <v>114</v>
      </c>
      <c r="AV156" s="12" t="s">
        <v>114</v>
      </c>
      <c r="AW156" s="12" t="s">
        <v>35</v>
      </c>
      <c r="AX156" s="12" t="s">
        <v>89</v>
      </c>
      <c r="AY156" s="146" t="s">
        <v>164</v>
      </c>
    </row>
    <row r="157" spans="2:65" s="1" customFormat="1" ht="16.5" customHeight="1">
      <c r="B157" s="30"/>
      <c r="C157" s="130" t="s">
        <v>231</v>
      </c>
      <c r="D157" s="131" t="s">
        <v>167</v>
      </c>
      <c r="E157" s="132" t="s">
        <v>1570</v>
      </c>
      <c r="F157" s="133" t="s">
        <v>1571</v>
      </c>
      <c r="G157" s="134" t="s">
        <v>276</v>
      </c>
      <c r="H157" s="135">
        <v>700</v>
      </c>
      <c r="I157" s="136"/>
      <c r="J157" s="137">
        <f>ROUND(I157*H157,2)</f>
        <v>0</v>
      </c>
      <c r="K157" s="133" t="s">
        <v>171</v>
      </c>
      <c r="L157" s="30"/>
      <c r="M157" s="138" t="s">
        <v>1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245</v>
      </c>
      <c r="AT157" s="142" t="s">
        <v>167</v>
      </c>
      <c r="AU157" s="142" t="s">
        <v>114</v>
      </c>
      <c r="AY157" s="15" t="s">
        <v>164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114</v>
      </c>
      <c r="BK157" s="143">
        <f>ROUND(I157*H157,2)</f>
        <v>0</v>
      </c>
      <c r="BL157" s="15" t="s">
        <v>245</v>
      </c>
      <c r="BM157" s="142" t="s">
        <v>1572</v>
      </c>
    </row>
    <row r="158" spans="2:65" s="12" customFormat="1" ht="11.25">
      <c r="B158" s="144"/>
      <c r="D158" s="145" t="s">
        <v>174</v>
      </c>
      <c r="E158" s="146" t="s">
        <v>1</v>
      </c>
      <c r="F158" s="147" t="s">
        <v>1573</v>
      </c>
      <c r="H158" s="148">
        <v>350</v>
      </c>
      <c r="I158" s="149"/>
      <c r="L158" s="144"/>
      <c r="M158" s="150"/>
      <c r="T158" s="151"/>
      <c r="AT158" s="146" t="s">
        <v>174</v>
      </c>
      <c r="AU158" s="146" t="s">
        <v>114</v>
      </c>
      <c r="AV158" s="12" t="s">
        <v>114</v>
      </c>
      <c r="AW158" s="12" t="s">
        <v>35</v>
      </c>
      <c r="AX158" s="12" t="s">
        <v>81</v>
      </c>
      <c r="AY158" s="146" t="s">
        <v>164</v>
      </c>
    </row>
    <row r="159" spans="2:65" s="12" customFormat="1" ht="11.25">
      <c r="B159" s="144"/>
      <c r="D159" s="145" t="s">
        <v>174</v>
      </c>
      <c r="E159" s="146" t="s">
        <v>1</v>
      </c>
      <c r="F159" s="147" t="s">
        <v>1574</v>
      </c>
      <c r="H159" s="148">
        <v>350</v>
      </c>
      <c r="I159" s="149"/>
      <c r="L159" s="144"/>
      <c r="M159" s="150"/>
      <c r="T159" s="151"/>
      <c r="AT159" s="146" t="s">
        <v>174</v>
      </c>
      <c r="AU159" s="146" t="s">
        <v>114</v>
      </c>
      <c r="AV159" s="12" t="s">
        <v>114</v>
      </c>
      <c r="AW159" s="12" t="s">
        <v>35</v>
      </c>
      <c r="AX159" s="12" t="s">
        <v>81</v>
      </c>
      <c r="AY159" s="146" t="s">
        <v>164</v>
      </c>
    </row>
    <row r="160" spans="2:65" s="13" customFormat="1" ht="11.25">
      <c r="B160" s="152"/>
      <c r="D160" s="145" t="s">
        <v>174</v>
      </c>
      <c r="E160" s="153" t="s">
        <v>1</v>
      </c>
      <c r="F160" s="154" t="s">
        <v>221</v>
      </c>
      <c r="H160" s="155">
        <v>700</v>
      </c>
      <c r="I160" s="156"/>
      <c r="L160" s="152"/>
      <c r="M160" s="157"/>
      <c r="T160" s="158"/>
      <c r="AT160" s="153" t="s">
        <v>174</v>
      </c>
      <c r="AU160" s="153" t="s">
        <v>114</v>
      </c>
      <c r="AV160" s="13" t="s">
        <v>172</v>
      </c>
      <c r="AW160" s="13" t="s">
        <v>35</v>
      </c>
      <c r="AX160" s="13" t="s">
        <v>89</v>
      </c>
      <c r="AY160" s="153" t="s">
        <v>164</v>
      </c>
    </row>
    <row r="161" spans="2:65" s="1" customFormat="1" ht="16.5" customHeight="1">
      <c r="B161" s="30"/>
      <c r="C161" s="162" t="s">
        <v>236</v>
      </c>
      <c r="D161" s="163" t="s">
        <v>536</v>
      </c>
      <c r="E161" s="164" t="s">
        <v>1548</v>
      </c>
      <c r="F161" s="165" t="s">
        <v>1549</v>
      </c>
      <c r="G161" s="166" t="s">
        <v>276</v>
      </c>
      <c r="H161" s="167">
        <v>420</v>
      </c>
      <c r="I161" s="168"/>
      <c r="J161" s="169">
        <f>ROUND(I161*H161,2)</f>
        <v>0</v>
      </c>
      <c r="K161" s="165" t="s">
        <v>171</v>
      </c>
      <c r="L161" s="170"/>
      <c r="M161" s="171" t="s">
        <v>1</v>
      </c>
      <c r="N161" s="172" t="s">
        <v>47</v>
      </c>
      <c r="P161" s="140">
        <f>O161*H161</f>
        <v>0</v>
      </c>
      <c r="Q161" s="140">
        <v>1.2E-4</v>
      </c>
      <c r="R161" s="140">
        <f>Q161*H161</f>
        <v>5.04E-2</v>
      </c>
      <c r="S161" s="140">
        <v>0</v>
      </c>
      <c r="T161" s="141">
        <f>S161*H161</f>
        <v>0</v>
      </c>
      <c r="AR161" s="142" t="s">
        <v>331</v>
      </c>
      <c r="AT161" s="142" t="s">
        <v>536</v>
      </c>
      <c r="AU161" s="142" t="s">
        <v>114</v>
      </c>
      <c r="AY161" s="15" t="s">
        <v>164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114</v>
      </c>
      <c r="BK161" s="143">
        <f>ROUND(I161*H161,2)</f>
        <v>0</v>
      </c>
      <c r="BL161" s="15" t="s">
        <v>245</v>
      </c>
      <c r="BM161" s="142" t="s">
        <v>1575</v>
      </c>
    </row>
    <row r="162" spans="2:65" s="12" customFormat="1" ht="11.25">
      <c r="B162" s="144"/>
      <c r="D162" s="145" t="s">
        <v>174</v>
      </c>
      <c r="E162" s="146" t="s">
        <v>1</v>
      </c>
      <c r="F162" s="147" t="s">
        <v>1576</v>
      </c>
      <c r="H162" s="148">
        <v>420</v>
      </c>
      <c r="I162" s="149"/>
      <c r="L162" s="144"/>
      <c r="M162" s="150"/>
      <c r="T162" s="151"/>
      <c r="AT162" s="146" t="s">
        <v>174</v>
      </c>
      <c r="AU162" s="146" t="s">
        <v>114</v>
      </c>
      <c r="AV162" s="12" t="s">
        <v>114</v>
      </c>
      <c r="AW162" s="12" t="s">
        <v>35</v>
      </c>
      <c r="AX162" s="12" t="s">
        <v>89</v>
      </c>
      <c r="AY162" s="146" t="s">
        <v>164</v>
      </c>
    </row>
    <row r="163" spans="2:65" s="1" customFormat="1" ht="16.5" customHeight="1">
      <c r="B163" s="30"/>
      <c r="C163" s="162" t="s">
        <v>105</v>
      </c>
      <c r="D163" s="163" t="s">
        <v>536</v>
      </c>
      <c r="E163" s="164" t="s">
        <v>1558</v>
      </c>
      <c r="F163" s="165" t="s">
        <v>1559</v>
      </c>
      <c r="G163" s="166" t="s">
        <v>276</v>
      </c>
      <c r="H163" s="167">
        <v>420</v>
      </c>
      <c r="I163" s="168"/>
      <c r="J163" s="169">
        <f>ROUND(I163*H163,2)</f>
        <v>0</v>
      </c>
      <c r="K163" s="165" t="s">
        <v>171</v>
      </c>
      <c r="L163" s="170"/>
      <c r="M163" s="171" t="s">
        <v>1</v>
      </c>
      <c r="N163" s="172" t="s">
        <v>47</v>
      </c>
      <c r="P163" s="140">
        <f>O163*H163</f>
        <v>0</v>
      </c>
      <c r="Q163" s="140">
        <v>1.7000000000000001E-4</v>
      </c>
      <c r="R163" s="140">
        <f>Q163*H163</f>
        <v>7.1400000000000005E-2</v>
      </c>
      <c r="S163" s="140">
        <v>0</v>
      </c>
      <c r="T163" s="141">
        <f>S163*H163</f>
        <v>0</v>
      </c>
      <c r="AR163" s="142" t="s">
        <v>331</v>
      </c>
      <c r="AT163" s="142" t="s">
        <v>536</v>
      </c>
      <c r="AU163" s="142" t="s">
        <v>114</v>
      </c>
      <c r="AY163" s="15" t="s">
        <v>164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114</v>
      </c>
      <c r="BK163" s="143">
        <f>ROUND(I163*H163,2)</f>
        <v>0</v>
      </c>
      <c r="BL163" s="15" t="s">
        <v>245</v>
      </c>
      <c r="BM163" s="142" t="s">
        <v>1577</v>
      </c>
    </row>
    <row r="164" spans="2:65" s="12" customFormat="1" ht="11.25">
      <c r="B164" s="144"/>
      <c r="D164" s="145" t="s">
        <v>174</v>
      </c>
      <c r="E164" s="146" t="s">
        <v>1</v>
      </c>
      <c r="F164" s="147" t="s">
        <v>1578</v>
      </c>
      <c r="H164" s="148">
        <v>420</v>
      </c>
      <c r="I164" s="149"/>
      <c r="L164" s="144"/>
      <c r="M164" s="150"/>
      <c r="T164" s="151"/>
      <c r="AT164" s="146" t="s">
        <v>174</v>
      </c>
      <c r="AU164" s="146" t="s">
        <v>114</v>
      </c>
      <c r="AV164" s="12" t="s">
        <v>114</v>
      </c>
      <c r="AW164" s="12" t="s">
        <v>35</v>
      </c>
      <c r="AX164" s="12" t="s">
        <v>89</v>
      </c>
      <c r="AY164" s="146" t="s">
        <v>164</v>
      </c>
    </row>
    <row r="165" spans="2:65" s="1" customFormat="1" ht="16.5" customHeight="1">
      <c r="B165" s="30"/>
      <c r="C165" s="130" t="s">
        <v>245</v>
      </c>
      <c r="D165" s="131" t="s">
        <v>167</v>
      </c>
      <c r="E165" s="132" t="s">
        <v>1579</v>
      </c>
      <c r="F165" s="133" t="s">
        <v>1580</v>
      </c>
      <c r="G165" s="134" t="s">
        <v>276</v>
      </c>
      <c r="H165" s="135">
        <v>15</v>
      </c>
      <c r="I165" s="136"/>
      <c r="J165" s="137">
        <f>ROUND(I165*H165,2)</f>
        <v>0</v>
      </c>
      <c r="K165" s="133" t="s">
        <v>171</v>
      </c>
      <c r="L165" s="30"/>
      <c r="M165" s="138" t="s">
        <v>1</v>
      </c>
      <c r="N165" s="139" t="s">
        <v>47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245</v>
      </c>
      <c r="AT165" s="142" t="s">
        <v>167</v>
      </c>
      <c r="AU165" s="142" t="s">
        <v>114</v>
      </c>
      <c r="AY165" s="15" t="s">
        <v>164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114</v>
      </c>
      <c r="BK165" s="143">
        <f>ROUND(I165*H165,2)</f>
        <v>0</v>
      </c>
      <c r="BL165" s="15" t="s">
        <v>245</v>
      </c>
      <c r="BM165" s="142" t="s">
        <v>1581</v>
      </c>
    </row>
    <row r="166" spans="2:65" s="12" customFormat="1" ht="11.25">
      <c r="B166" s="144"/>
      <c r="D166" s="145" t="s">
        <v>174</v>
      </c>
      <c r="E166" s="146" t="s">
        <v>1</v>
      </c>
      <c r="F166" s="147" t="s">
        <v>1582</v>
      </c>
      <c r="H166" s="148">
        <v>15</v>
      </c>
      <c r="I166" s="149"/>
      <c r="L166" s="144"/>
      <c r="M166" s="150"/>
      <c r="T166" s="151"/>
      <c r="AT166" s="146" t="s">
        <v>174</v>
      </c>
      <c r="AU166" s="146" t="s">
        <v>114</v>
      </c>
      <c r="AV166" s="12" t="s">
        <v>114</v>
      </c>
      <c r="AW166" s="12" t="s">
        <v>35</v>
      </c>
      <c r="AX166" s="12" t="s">
        <v>89</v>
      </c>
      <c r="AY166" s="146" t="s">
        <v>164</v>
      </c>
    </row>
    <row r="167" spans="2:65" s="1" customFormat="1" ht="16.5" customHeight="1">
      <c r="B167" s="30"/>
      <c r="C167" s="162" t="s">
        <v>250</v>
      </c>
      <c r="D167" s="163" t="s">
        <v>536</v>
      </c>
      <c r="E167" s="164" t="s">
        <v>1567</v>
      </c>
      <c r="F167" s="165" t="s">
        <v>1568</v>
      </c>
      <c r="G167" s="166" t="s">
        <v>276</v>
      </c>
      <c r="H167" s="167">
        <v>18</v>
      </c>
      <c r="I167" s="168"/>
      <c r="J167" s="169">
        <f>ROUND(I167*H167,2)</f>
        <v>0</v>
      </c>
      <c r="K167" s="165" t="s">
        <v>171</v>
      </c>
      <c r="L167" s="170"/>
      <c r="M167" s="171" t="s">
        <v>1</v>
      </c>
      <c r="N167" s="172" t="s">
        <v>47</v>
      </c>
      <c r="P167" s="140">
        <f>O167*H167</f>
        <v>0</v>
      </c>
      <c r="Q167" s="140">
        <v>2.5000000000000001E-4</v>
      </c>
      <c r="R167" s="140">
        <f>Q167*H167</f>
        <v>4.5000000000000005E-3</v>
      </c>
      <c r="S167" s="140">
        <v>0</v>
      </c>
      <c r="T167" s="141">
        <f>S167*H167</f>
        <v>0</v>
      </c>
      <c r="AR167" s="142" t="s">
        <v>331</v>
      </c>
      <c r="AT167" s="142" t="s">
        <v>536</v>
      </c>
      <c r="AU167" s="142" t="s">
        <v>114</v>
      </c>
      <c r="AY167" s="15" t="s">
        <v>164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114</v>
      </c>
      <c r="BK167" s="143">
        <f>ROUND(I167*H167,2)</f>
        <v>0</v>
      </c>
      <c r="BL167" s="15" t="s">
        <v>245</v>
      </c>
      <c r="BM167" s="142" t="s">
        <v>1583</v>
      </c>
    </row>
    <row r="168" spans="2:65" s="12" customFormat="1" ht="11.25">
      <c r="B168" s="144"/>
      <c r="D168" s="145" t="s">
        <v>174</v>
      </c>
      <c r="E168" s="146" t="s">
        <v>1</v>
      </c>
      <c r="F168" s="147" t="s">
        <v>1584</v>
      </c>
      <c r="H168" s="148">
        <v>18</v>
      </c>
      <c r="I168" s="149"/>
      <c r="L168" s="144"/>
      <c r="M168" s="150"/>
      <c r="T168" s="151"/>
      <c r="AT168" s="146" t="s">
        <v>174</v>
      </c>
      <c r="AU168" s="146" t="s">
        <v>114</v>
      </c>
      <c r="AV168" s="12" t="s">
        <v>114</v>
      </c>
      <c r="AW168" s="12" t="s">
        <v>35</v>
      </c>
      <c r="AX168" s="12" t="s">
        <v>89</v>
      </c>
      <c r="AY168" s="146" t="s">
        <v>164</v>
      </c>
    </row>
    <row r="169" spans="2:65" s="1" customFormat="1" ht="21.75" customHeight="1">
      <c r="B169" s="30"/>
      <c r="C169" s="130" t="s">
        <v>108</v>
      </c>
      <c r="D169" s="131" t="s">
        <v>167</v>
      </c>
      <c r="E169" s="132" t="s">
        <v>1585</v>
      </c>
      <c r="F169" s="133" t="s">
        <v>1586</v>
      </c>
      <c r="G169" s="134" t="s">
        <v>521</v>
      </c>
      <c r="H169" s="135">
        <v>1</v>
      </c>
      <c r="I169" s="136"/>
      <c r="J169" s="137">
        <f>ROUND(I169*H169,2)</f>
        <v>0</v>
      </c>
      <c r="K169" s="133" t="s">
        <v>1</v>
      </c>
      <c r="L169" s="30"/>
      <c r="M169" s="138" t="s">
        <v>1</v>
      </c>
      <c r="N169" s="139" t="s">
        <v>47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245</v>
      </c>
      <c r="AT169" s="142" t="s">
        <v>167</v>
      </c>
      <c r="AU169" s="142" t="s">
        <v>114</v>
      </c>
      <c r="AY169" s="15" t="s">
        <v>164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114</v>
      </c>
      <c r="BK169" s="143">
        <f>ROUND(I169*H169,2)</f>
        <v>0</v>
      </c>
      <c r="BL169" s="15" t="s">
        <v>245</v>
      </c>
      <c r="BM169" s="142" t="s">
        <v>1587</v>
      </c>
    </row>
    <row r="170" spans="2:65" s="12" customFormat="1" ht="11.25">
      <c r="B170" s="144"/>
      <c r="D170" s="145" t="s">
        <v>174</v>
      </c>
      <c r="E170" s="146" t="s">
        <v>1</v>
      </c>
      <c r="F170" s="147" t="s">
        <v>89</v>
      </c>
      <c r="H170" s="148">
        <v>1</v>
      </c>
      <c r="I170" s="149"/>
      <c r="L170" s="144"/>
      <c r="M170" s="150"/>
      <c r="T170" s="151"/>
      <c r="AT170" s="146" t="s">
        <v>174</v>
      </c>
      <c r="AU170" s="146" t="s">
        <v>114</v>
      </c>
      <c r="AV170" s="12" t="s">
        <v>114</v>
      </c>
      <c r="AW170" s="12" t="s">
        <v>35</v>
      </c>
      <c r="AX170" s="12" t="s">
        <v>89</v>
      </c>
      <c r="AY170" s="146" t="s">
        <v>164</v>
      </c>
    </row>
    <row r="171" spans="2:65" s="1" customFormat="1" ht="16.5" customHeight="1">
      <c r="B171" s="30"/>
      <c r="C171" s="130" t="s">
        <v>111</v>
      </c>
      <c r="D171" s="131" t="s">
        <v>167</v>
      </c>
      <c r="E171" s="132" t="s">
        <v>1588</v>
      </c>
      <c r="F171" s="133" t="s">
        <v>1589</v>
      </c>
      <c r="G171" s="134" t="s">
        <v>347</v>
      </c>
      <c r="H171" s="135">
        <v>18</v>
      </c>
      <c r="I171" s="136"/>
      <c r="J171" s="137">
        <f>ROUND(I171*H171,2)</f>
        <v>0</v>
      </c>
      <c r="K171" s="133" t="s">
        <v>171</v>
      </c>
      <c r="L171" s="30"/>
      <c r="M171" s="138" t="s">
        <v>1</v>
      </c>
      <c r="N171" s="139" t="s">
        <v>47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245</v>
      </c>
      <c r="AT171" s="142" t="s">
        <v>167</v>
      </c>
      <c r="AU171" s="142" t="s">
        <v>114</v>
      </c>
      <c r="AY171" s="15" t="s">
        <v>164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114</v>
      </c>
      <c r="BK171" s="143">
        <f>ROUND(I171*H171,2)</f>
        <v>0</v>
      </c>
      <c r="BL171" s="15" t="s">
        <v>245</v>
      </c>
      <c r="BM171" s="142" t="s">
        <v>1590</v>
      </c>
    </row>
    <row r="172" spans="2:65" s="12" customFormat="1" ht="11.25">
      <c r="B172" s="144"/>
      <c r="D172" s="145" t="s">
        <v>174</v>
      </c>
      <c r="E172" s="146" t="s">
        <v>1</v>
      </c>
      <c r="F172" s="147" t="s">
        <v>108</v>
      </c>
      <c r="H172" s="148">
        <v>18</v>
      </c>
      <c r="I172" s="149"/>
      <c r="L172" s="144"/>
      <c r="M172" s="150"/>
      <c r="T172" s="151"/>
      <c r="AT172" s="146" t="s">
        <v>174</v>
      </c>
      <c r="AU172" s="146" t="s">
        <v>114</v>
      </c>
      <c r="AV172" s="12" t="s">
        <v>114</v>
      </c>
      <c r="AW172" s="12" t="s">
        <v>35</v>
      </c>
      <c r="AX172" s="12" t="s">
        <v>89</v>
      </c>
      <c r="AY172" s="146" t="s">
        <v>164</v>
      </c>
    </row>
    <row r="173" spans="2:65" s="1" customFormat="1" ht="16.5" customHeight="1">
      <c r="B173" s="30"/>
      <c r="C173" s="162" t="s">
        <v>268</v>
      </c>
      <c r="D173" s="163" t="s">
        <v>536</v>
      </c>
      <c r="E173" s="164" t="s">
        <v>1591</v>
      </c>
      <c r="F173" s="165" t="s">
        <v>1592</v>
      </c>
      <c r="G173" s="166" t="s">
        <v>347</v>
      </c>
      <c r="H173" s="167">
        <v>18</v>
      </c>
      <c r="I173" s="168"/>
      <c r="J173" s="169">
        <f>ROUND(I173*H173,2)</f>
        <v>0</v>
      </c>
      <c r="K173" s="165" t="s">
        <v>171</v>
      </c>
      <c r="L173" s="170"/>
      <c r="M173" s="171" t="s">
        <v>1</v>
      </c>
      <c r="N173" s="172" t="s">
        <v>47</v>
      </c>
      <c r="P173" s="140">
        <f>O173*H173</f>
        <v>0</v>
      </c>
      <c r="Q173" s="140">
        <v>4.0000000000000003E-5</v>
      </c>
      <c r="R173" s="140">
        <f>Q173*H173</f>
        <v>7.2000000000000005E-4</v>
      </c>
      <c r="S173" s="140">
        <v>0</v>
      </c>
      <c r="T173" s="141">
        <f>S173*H173</f>
        <v>0</v>
      </c>
      <c r="AR173" s="142" t="s">
        <v>331</v>
      </c>
      <c r="AT173" s="142" t="s">
        <v>536</v>
      </c>
      <c r="AU173" s="142" t="s">
        <v>114</v>
      </c>
      <c r="AY173" s="15" t="s">
        <v>164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114</v>
      </c>
      <c r="BK173" s="143">
        <f>ROUND(I173*H173,2)</f>
        <v>0</v>
      </c>
      <c r="BL173" s="15" t="s">
        <v>245</v>
      </c>
      <c r="BM173" s="142" t="s">
        <v>1593</v>
      </c>
    </row>
    <row r="174" spans="2:65" s="12" customFormat="1" ht="11.25">
      <c r="B174" s="144"/>
      <c r="D174" s="145" t="s">
        <v>174</v>
      </c>
      <c r="E174" s="146" t="s">
        <v>1</v>
      </c>
      <c r="F174" s="147" t="s">
        <v>108</v>
      </c>
      <c r="H174" s="148">
        <v>18</v>
      </c>
      <c r="I174" s="149"/>
      <c r="L174" s="144"/>
      <c r="M174" s="150"/>
      <c r="T174" s="151"/>
      <c r="AT174" s="146" t="s">
        <v>174</v>
      </c>
      <c r="AU174" s="146" t="s">
        <v>114</v>
      </c>
      <c r="AV174" s="12" t="s">
        <v>114</v>
      </c>
      <c r="AW174" s="12" t="s">
        <v>35</v>
      </c>
      <c r="AX174" s="12" t="s">
        <v>89</v>
      </c>
      <c r="AY174" s="146" t="s">
        <v>164</v>
      </c>
    </row>
    <row r="175" spans="2:65" s="1" customFormat="1" ht="16.5" customHeight="1">
      <c r="B175" s="30"/>
      <c r="C175" s="130" t="s">
        <v>7</v>
      </c>
      <c r="D175" s="131" t="s">
        <v>167</v>
      </c>
      <c r="E175" s="132" t="s">
        <v>1594</v>
      </c>
      <c r="F175" s="133" t="s">
        <v>1595</v>
      </c>
      <c r="G175" s="134" t="s">
        <v>347</v>
      </c>
      <c r="H175" s="135">
        <v>20</v>
      </c>
      <c r="I175" s="136"/>
      <c r="J175" s="137">
        <f>ROUND(I175*H175,2)</f>
        <v>0</v>
      </c>
      <c r="K175" s="133" t="s">
        <v>171</v>
      </c>
      <c r="L175" s="30"/>
      <c r="M175" s="138" t="s">
        <v>1</v>
      </c>
      <c r="N175" s="139" t="s">
        <v>47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245</v>
      </c>
      <c r="AT175" s="142" t="s">
        <v>167</v>
      </c>
      <c r="AU175" s="142" t="s">
        <v>114</v>
      </c>
      <c r="AY175" s="15" t="s">
        <v>164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5" t="s">
        <v>114</v>
      </c>
      <c r="BK175" s="143">
        <f>ROUND(I175*H175,2)</f>
        <v>0</v>
      </c>
      <c r="BL175" s="15" t="s">
        <v>245</v>
      </c>
      <c r="BM175" s="142" t="s">
        <v>1596</v>
      </c>
    </row>
    <row r="176" spans="2:65" s="12" customFormat="1" ht="11.25">
      <c r="B176" s="144"/>
      <c r="D176" s="145" t="s">
        <v>174</v>
      </c>
      <c r="E176" s="146" t="s">
        <v>1</v>
      </c>
      <c r="F176" s="147" t="s">
        <v>1597</v>
      </c>
      <c r="H176" s="148">
        <v>20</v>
      </c>
      <c r="I176" s="149"/>
      <c r="L176" s="144"/>
      <c r="M176" s="150"/>
      <c r="T176" s="151"/>
      <c r="AT176" s="146" t="s">
        <v>174</v>
      </c>
      <c r="AU176" s="146" t="s">
        <v>114</v>
      </c>
      <c r="AV176" s="12" t="s">
        <v>114</v>
      </c>
      <c r="AW176" s="12" t="s">
        <v>35</v>
      </c>
      <c r="AX176" s="12" t="s">
        <v>89</v>
      </c>
      <c r="AY176" s="146" t="s">
        <v>164</v>
      </c>
    </row>
    <row r="177" spans="2:65" s="1" customFormat="1" ht="16.5" customHeight="1">
      <c r="B177" s="30"/>
      <c r="C177" s="162" t="s">
        <v>278</v>
      </c>
      <c r="D177" s="163" t="s">
        <v>536</v>
      </c>
      <c r="E177" s="164" t="s">
        <v>1598</v>
      </c>
      <c r="F177" s="165" t="s">
        <v>1599</v>
      </c>
      <c r="G177" s="166" t="s">
        <v>347</v>
      </c>
      <c r="H177" s="167">
        <v>16</v>
      </c>
      <c r="I177" s="168"/>
      <c r="J177" s="169">
        <f>ROUND(I177*H177,2)</f>
        <v>0</v>
      </c>
      <c r="K177" s="165" t="s">
        <v>171</v>
      </c>
      <c r="L177" s="170"/>
      <c r="M177" s="171" t="s">
        <v>1</v>
      </c>
      <c r="N177" s="172" t="s">
        <v>47</v>
      </c>
      <c r="P177" s="140">
        <f>O177*H177</f>
        <v>0</v>
      </c>
      <c r="Q177" s="140">
        <v>6.0000000000000002E-5</v>
      </c>
      <c r="R177" s="140">
        <f>Q177*H177</f>
        <v>9.6000000000000002E-4</v>
      </c>
      <c r="S177" s="140">
        <v>0</v>
      </c>
      <c r="T177" s="141">
        <f>S177*H177</f>
        <v>0</v>
      </c>
      <c r="AR177" s="142" t="s">
        <v>331</v>
      </c>
      <c r="AT177" s="142" t="s">
        <v>536</v>
      </c>
      <c r="AU177" s="142" t="s">
        <v>114</v>
      </c>
      <c r="AY177" s="15" t="s">
        <v>164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114</v>
      </c>
      <c r="BK177" s="143">
        <f>ROUND(I177*H177,2)</f>
        <v>0</v>
      </c>
      <c r="BL177" s="15" t="s">
        <v>245</v>
      </c>
      <c r="BM177" s="142" t="s">
        <v>1600</v>
      </c>
    </row>
    <row r="178" spans="2:65" s="12" customFormat="1" ht="11.25">
      <c r="B178" s="144"/>
      <c r="D178" s="145" t="s">
        <v>174</v>
      </c>
      <c r="E178" s="146" t="s">
        <v>1</v>
      </c>
      <c r="F178" s="147" t="s">
        <v>245</v>
      </c>
      <c r="H178" s="148">
        <v>16</v>
      </c>
      <c r="I178" s="149"/>
      <c r="L178" s="144"/>
      <c r="M178" s="150"/>
      <c r="T178" s="151"/>
      <c r="AT178" s="146" t="s">
        <v>174</v>
      </c>
      <c r="AU178" s="146" t="s">
        <v>114</v>
      </c>
      <c r="AV178" s="12" t="s">
        <v>114</v>
      </c>
      <c r="AW178" s="12" t="s">
        <v>35</v>
      </c>
      <c r="AX178" s="12" t="s">
        <v>89</v>
      </c>
      <c r="AY178" s="146" t="s">
        <v>164</v>
      </c>
    </row>
    <row r="179" spans="2:65" s="1" customFormat="1" ht="16.5" customHeight="1">
      <c r="B179" s="30"/>
      <c r="C179" s="162" t="s">
        <v>283</v>
      </c>
      <c r="D179" s="163" t="s">
        <v>536</v>
      </c>
      <c r="E179" s="164" t="s">
        <v>1601</v>
      </c>
      <c r="F179" s="165" t="s">
        <v>1602</v>
      </c>
      <c r="G179" s="166" t="s">
        <v>347</v>
      </c>
      <c r="H179" s="167">
        <v>4</v>
      </c>
      <c r="I179" s="168"/>
      <c r="J179" s="169">
        <f>ROUND(I179*H179,2)</f>
        <v>0</v>
      </c>
      <c r="K179" s="165" t="s">
        <v>1</v>
      </c>
      <c r="L179" s="170"/>
      <c r="M179" s="171" t="s">
        <v>1</v>
      </c>
      <c r="N179" s="172" t="s">
        <v>47</v>
      </c>
      <c r="P179" s="140">
        <f>O179*H179</f>
        <v>0</v>
      </c>
      <c r="Q179" s="140">
        <v>5.0000000000000002E-5</v>
      </c>
      <c r="R179" s="140">
        <f>Q179*H179</f>
        <v>2.0000000000000001E-4</v>
      </c>
      <c r="S179" s="140">
        <v>0</v>
      </c>
      <c r="T179" s="141">
        <f>S179*H179</f>
        <v>0</v>
      </c>
      <c r="AR179" s="142" t="s">
        <v>331</v>
      </c>
      <c r="AT179" s="142" t="s">
        <v>536</v>
      </c>
      <c r="AU179" s="142" t="s">
        <v>114</v>
      </c>
      <c r="AY179" s="15" t="s">
        <v>164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114</v>
      </c>
      <c r="BK179" s="143">
        <f>ROUND(I179*H179,2)</f>
        <v>0</v>
      </c>
      <c r="BL179" s="15" t="s">
        <v>245</v>
      </c>
      <c r="BM179" s="142" t="s">
        <v>1603</v>
      </c>
    </row>
    <row r="180" spans="2:65" s="12" customFormat="1" ht="11.25">
      <c r="B180" s="144"/>
      <c r="D180" s="145" t="s">
        <v>174</v>
      </c>
      <c r="E180" s="146" t="s">
        <v>1</v>
      </c>
      <c r="F180" s="147" t="s">
        <v>172</v>
      </c>
      <c r="H180" s="148">
        <v>4</v>
      </c>
      <c r="I180" s="149"/>
      <c r="L180" s="144"/>
      <c r="M180" s="150"/>
      <c r="T180" s="151"/>
      <c r="AT180" s="146" t="s">
        <v>174</v>
      </c>
      <c r="AU180" s="146" t="s">
        <v>114</v>
      </c>
      <c r="AV180" s="12" t="s">
        <v>114</v>
      </c>
      <c r="AW180" s="12" t="s">
        <v>35</v>
      </c>
      <c r="AX180" s="12" t="s">
        <v>89</v>
      </c>
      <c r="AY180" s="146" t="s">
        <v>164</v>
      </c>
    </row>
    <row r="181" spans="2:65" s="1" customFormat="1" ht="16.5" customHeight="1">
      <c r="B181" s="30"/>
      <c r="C181" s="130" t="s">
        <v>287</v>
      </c>
      <c r="D181" s="131" t="s">
        <v>167</v>
      </c>
      <c r="E181" s="132" t="s">
        <v>1604</v>
      </c>
      <c r="F181" s="133" t="s">
        <v>1605</v>
      </c>
      <c r="G181" s="134" t="s">
        <v>347</v>
      </c>
      <c r="H181" s="135">
        <v>20</v>
      </c>
      <c r="I181" s="136"/>
      <c r="J181" s="137">
        <f>ROUND(I181*H181,2)</f>
        <v>0</v>
      </c>
      <c r="K181" s="133" t="s">
        <v>171</v>
      </c>
      <c r="L181" s="30"/>
      <c r="M181" s="138" t="s">
        <v>1</v>
      </c>
      <c r="N181" s="139" t="s">
        <v>47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245</v>
      </c>
      <c r="AT181" s="142" t="s">
        <v>167</v>
      </c>
      <c r="AU181" s="142" t="s">
        <v>114</v>
      </c>
      <c r="AY181" s="15" t="s">
        <v>164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5" t="s">
        <v>114</v>
      </c>
      <c r="BK181" s="143">
        <f>ROUND(I181*H181,2)</f>
        <v>0</v>
      </c>
      <c r="BL181" s="15" t="s">
        <v>245</v>
      </c>
      <c r="BM181" s="142" t="s">
        <v>1606</v>
      </c>
    </row>
    <row r="182" spans="2:65" s="12" customFormat="1" ht="11.25">
      <c r="B182" s="144"/>
      <c r="D182" s="145" t="s">
        <v>174</v>
      </c>
      <c r="E182" s="146" t="s">
        <v>1</v>
      </c>
      <c r="F182" s="147" t="s">
        <v>268</v>
      </c>
      <c r="H182" s="148">
        <v>20</v>
      </c>
      <c r="I182" s="149"/>
      <c r="L182" s="144"/>
      <c r="M182" s="150"/>
      <c r="T182" s="151"/>
      <c r="AT182" s="146" t="s">
        <v>174</v>
      </c>
      <c r="AU182" s="146" t="s">
        <v>114</v>
      </c>
      <c r="AV182" s="12" t="s">
        <v>114</v>
      </c>
      <c r="AW182" s="12" t="s">
        <v>35</v>
      </c>
      <c r="AX182" s="12" t="s">
        <v>89</v>
      </c>
      <c r="AY182" s="146" t="s">
        <v>164</v>
      </c>
    </row>
    <row r="183" spans="2:65" s="1" customFormat="1" ht="16.5" customHeight="1">
      <c r="B183" s="30"/>
      <c r="C183" s="162" t="s">
        <v>292</v>
      </c>
      <c r="D183" s="163" t="s">
        <v>536</v>
      </c>
      <c r="E183" s="164" t="s">
        <v>1607</v>
      </c>
      <c r="F183" s="165" t="s">
        <v>1608</v>
      </c>
      <c r="G183" s="166" t="s">
        <v>347</v>
      </c>
      <c r="H183" s="167">
        <v>20</v>
      </c>
      <c r="I183" s="168"/>
      <c r="J183" s="169">
        <f>ROUND(I183*H183,2)</f>
        <v>0</v>
      </c>
      <c r="K183" s="165" t="s">
        <v>171</v>
      </c>
      <c r="L183" s="170"/>
      <c r="M183" s="171" t="s">
        <v>1</v>
      </c>
      <c r="N183" s="172" t="s">
        <v>47</v>
      </c>
      <c r="P183" s="140">
        <f>O183*H183</f>
        <v>0</v>
      </c>
      <c r="Q183" s="140">
        <v>4.0000000000000003E-5</v>
      </c>
      <c r="R183" s="140">
        <f>Q183*H183</f>
        <v>8.0000000000000004E-4</v>
      </c>
      <c r="S183" s="140">
        <v>0</v>
      </c>
      <c r="T183" s="141">
        <f>S183*H183</f>
        <v>0</v>
      </c>
      <c r="AR183" s="142" t="s">
        <v>331</v>
      </c>
      <c r="AT183" s="142" t="s">
        <v>536</v>
      </c>
      <c r="AU183" s="142" t="s">
        <v>114</v>
      </c>
      <c r="AY183" s="15" t="s">
        <v>164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114</v>
      </c>
      <c r="BK183" s="143">
        <f>ROUND(I183*H183,2)</f>
        <v>0</v>
      </c>
      <c r="BL183" s="15" t="s">
        <v>245</v>
      </c>
      <c r="BM183" s="142" t="s">
        <v>1609</v>
      </c>
    </row>
    <row r="184" spans="2:65" s="12" customFormat="1" ht="11.25">
      <c r="B184" s="144"/>
      <c r="D184" s="145" t="s">
        <v>174</v>
      </c>
      <c r="E184" s="146" t="s">
        <v>1</v>
      </c>
      <c r="F184" s="147" t="s">
        <v>268</v>
      </c>
      <c r="H184" s="148">
        <v>20</v>
      </c>
      <c r="I184" s="149"/>
      <c r="L184" s="144"/>
      <c r="M184" s="150"/>
      <c r="T184" s="151"/>
      <c r="AT184" s="146" t="s">
        <v>174</v>
      </c>
      <c r="AU184" s="146" t="s">
        <v>114</v>
      </c>
      <c r="AV184" s="12" t="s">
        <v>114</v>
      </c>
      <c r="AW184" s="12" t="s">
        <v>35</v>
      </c>
      <c r="AX184" s="12" t="s">
        <v>89</v>
      </c>
      <c r="AY184" s="146" t="s">
        <v>164</v>
      </c>
    </row>
    <row r="185" spans="2:65" s="1" customFormat="1" ht="16.5" customHeight="1">
      <c r="B185" s="30"/>
      <c r="C185" s="130" t="s">
        <v>300</v>
      </c>
      <c r="D185" s="131" t="s">
        <v>167</v>
      </c>
      <c r="E185" s="132" t="s">
        <v>1610</v>
      </c>
      <c r="F185" s="133" t="s">
        <v>1611</v>
      </c>
      <c r="G185" s="134" t="s">
        <v>347</v>
      </c>
      <c r="H185" s="135">
        <v>8</v>
      </c>
      <c r="I185" s="136"/>
      <c r="J185" s="137">
        <f>ROUND(I185*H185,2)</f>
        <v>0</v>
      </c>
      <c r="K185" s="133" t="s">
        <v>171</v>
      </c>
      <c r="L185" s="30"/>
      <c r="M185" s="138" t="s">
        <v>1</v>
      </c>
      <c r="N185" s="139" t="s">
        <v>47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245</v>
      </c>
      <c r="AT185" s="142" t="s">
        <v>167</v>
      </c>
      <c r="AU185" s="142" t="s">
        <v>114</v>
      </c>
      <c r="AY185" s="15" t="s">
        <v>164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114</v>
      </c>
      <c r="BK185" s="143">
        <f>ROUND(I185*H185,2)</f>
        <v>0</v>
      </c>
      <c r="BL185" s="15" t="s">
        <v>245</v>
      </c>
      <c r="BM185" s="142" t="s">
        <v>1612</v>
      </c>
    </row>
    <row r="186" spans="2:65" s="12" customFormat="1" ht="11.25">
      <c r="B186" s="144"/>
      <c r="D186" s="145" t="s">
        <v>174</v>
      </c>
      <c r="E186" s="146" t="s">
        <v>1</v>
      </c>
      <c r="F186" s="147" t="s">
        <v>203</v>
      </c>
      <c r="H186" s="148">
        <v>8</v>
      </c>
      <c r="I186" s="149"/>
      <c r="L186" s="144"/>
      <c r="M186" s="150"/>
      <c r="T186" s="151"/>
      <c r="AT186" s="146" t="s">
        <v>174</v>
      </c>
      <c r="AU186" s="146" t="s">
        <v>114</v>
      </c>
      <c r="AV186" s="12" t="s">
        <v>114</v>
      </c>
      <c r="AW186" s="12" t="s">
        <v>35</v>
      </c>
      <c r="AX186" s="12" t="s">
        <v>89</v>
      </c>
      <c r="AY186" s="146" t="s">
        <v>164</v>
      </c>
    </row>
    <row r="187" spans="2:65" s="1" customFormat="1" ht="16.5" customHeight="1">
      <c r="B187" s="30"/>
      <c r="C187" s="162" t="s">
        <v>307</v>
      </c>
      <c r="D187" s="163" t="s">
        <v>536</v>
      </c>
      <c r="E187" s="164" t="s">
        <v>1613</v>
      </c>
      <c r="F187" s="165" t="s">
        <v>1614</v>
      </c>
      <c r="G187" s="166" t="s">
        <v>347</v>
      </c>
      <c r="H187" s="167">
        <v>8</v>
      </c>
      <c r="I187" s="168"/>
      <c r="J187" s="169">
        <f>ROUND(I187*H187,2)</f>
        <v>0</v>
      </c>
      <c r="K187" s="165" t="s">
        <v>171</v>
      </c>
      <c r="L187" s="170"/>
      <c r="M187" s="171" t="s">
        <v>1</v>
      </c>
      <c r="N187" s="172" t="s">
        <v>47</v>
      </c>
      <c r="P187" s="140">
        <f>O187*H187</f>
        <v>0</v>
      </c>
      <c r="Q187" s="140">
        <v>6.0000000000000002E-5</v>
      </c>
      <c r="R187" s="140">
        <f>Q187*H187</f>
        <v>4.8000000000000001E-4</v>
      </c>
      <c r="S187" s="140">
        <v>0</v>
      </c>
      <c r="T187" s="141">
        <f>S187*H187</f>
        <v>0</v>
      </c>
      <c r="AR187" s="142" t="s">
        <v>331</v>
      </c>
      <c r="AT187" s="142" t="s">
        <v>536</v>
      </c>
      <c r="AU187" s="142" t="s">
        <v>114</v>
      </c>
      <c r="AY187" s="15" t="s">
        <v>164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5" t="s">
        <v>114</v>
      </c>
      <c r="BK187" s="143">
        <f>ROUND(I187*H187,2)</f>
        <v>0</v>
      </c>
      <c r="BL187" s="15" t="s">
        <v>245</v>
      </c>
      <c r="BM187" s="142" t="s">
        <v>1615</v>
      </c>
    </row>
    <row r="188" spans="2:65" s="12" customFormat="1" ht="11.25">
      <c r="B188" s="144"/>
      <c r="D188" s="145" t="s">
        <v>174</v>
      </c>
      <c r="E188" s="146" t="s">
        <v>1</v>
      </c>
      <c r="F188" s="147" t="s">
        <v>203</v>
      </c>
      <c r="H188" s="148">
        <v>8</v>
      </c>
      <c r="I188" s="149"/>
      <c r="L188" s="144"/>
      <c r="M188" s="150"/>
      <c r="T188" s="151"/>
      <c r="AT188" s="146" t="s">
        <v>174</v>
      </c>
      <c r="AU188" s="146" t="s">
        <v>114</v>
      </c>
      <c r="AV188" s="12" t="s">
        <v>114</v>
      </c>
      <c r="AW188" s="12" t="s">
        <v>35</v>
      </c>
      <c r="AX188" s="12" t="s">
        <v>89</v>
      </c>
      <c r="AY188" s="146" t="s">
        <v>164</v>
      </c>
    </row>
    <row r="189" spans="2:65" s="1" customFormat="1" ht="16.5" customHeight="1">
      <c r="B189" s="30"/>
      <c r="C189" s="130" t="s">
        <v>314</v>
      </c>
      <c r="D189" s="131" t="s">
        <v>167</v>
      </c>
      <c r="E189" s="132" t="s">
        <v>1616</v>
      </c>
      <c r="F189" s="133" t="s">
        <v>1617</v>
      </c>
      <c r="G189" s="134" t="s">
        <v>347</v>
      </c>
      <c r="H189" s="135">
        <v>35</v>
      </c>
      <c r="I189" s="136"/>
      <c r="J189" s="137">
        <f>ROUND(I189*H189,2)</f>
        <v>0</v>
      </c>
      <c r="K189" s="133" t="s">
        <v>171</v>
      </c>
      <c r="L189" s="30"/>
      <c r="M189" s="138" t="s">
        <v>1</v>
      </c>
      <c r="N189" s="139" t="s">
        <v>47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245</v>
      </c>
      <c r="AT189" s="142" t="s">
        <v>167</v>
      </c>
      <c r="AU189" s="142" t="s">
        <v>114</v>
      </c>
      <c r="AY189" s="15" t="s">
        <v>164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5" t="s">
        <v>114</v>
      </c>
      <c r="BK189" s="143">
        <f>ROUND(I189*H189,2)</f>
        <v>0</v>
      </c>
      <c r="BL189" s="15" t="s">
        <v>245</v>
      </c>
      <c r="BM189" s="142" t="s">
        <v>1618</v>
      </c>
    </row>
    <row r="190" spans="2:65" s="12" customFormat="1" ht="11.25">
      <c r="B190" s="144"/>
      <c r="D190" s="145" t="s">
        <v>174</v>
      </c>
      <c r="E190" s="146" t="s">
        <v>1</v>
      </c>
      <c r="F190" s="147" t="s">
        <v>1619</v>
      </c>
      <c r="H190" s="148">
        <v>35</v>
      </c>
      <c r="I190" s="149"/>
      <c r="L190" s="144"/>
      <c r="M190" s="150"/>
      <c r="T190" s="151"/>
      <c r="AT190" s="146" t="s">
        <v>174</v>
      </c>
      <c r="AU190" s="146" t="s">
        <v>114</v>
      </c>
      <c r="AV190" s="12" t="s">
        <v>114</v>
      </c>
      <c r="AW190" s="12" t="s">
        <v>35</v>
      </c>
      <c r="AX190" s="12" t="s">
        <v>89</v>
      </c>
      <c r="AY190" s="146" t="s">
        <v>164</v>
      </c>
    </row>
    <row r="191" spans="2:65" s="1" customFormat="1" ht="16.5" customHeight="1">
      <c r="B191" s="30"/>
      <c r="C191" s="162" t="s">
        <v>319</v>
      </c>
      <c r="D191" s="163" t="s">
        <v>536</v>
      </c>
      <c r="E191" s="164" t="s">
        <v>1620</v>
      </c>
      <c r="F191" s="165" t="s">
        <v>1621</v>
      </c>
      <c r="G191" s="166" t="s">
        <v>347</v>
      </c>
      <c r="H191" s="167">
        <v>20</v>
      </c>
      <c r="I191" s="168"/>
      <c r="J191" s="169">
        <f>ROUND(I191*H191,2)</f>
        <v>0</v>
      </c>
      <c r="K191" s="165" t="s">
        <v>325</v>
      </c>
      <c r="L191" s="170"/>
      <c r="M191" s="171" t="s">
        <v>1</v>
      </c>
      <c r="N191" s="172" t="s">
        <v>47</v>
      </c>
      <c r="P191" s="140">
        <f>O191*H191</f>
        <v>0</v>
      </c>
      <c r="Q191" s="140">
        <v>6.9999999999999994E-5</v>
      </c>
      <c r="R191" s="140">
        <f>Q191*H191</f>
        <v>1.3999999999999998E-3</v>
      </c>
      <c r="S191" s="140">
        <v>0</v>
      </c>
      <c r="T191" s="141">
        <f>S191*H191</f>
        <v>0</v>
      </c>
      <c r="AR191" s="142" t="s">
        <v>331</v>
      </c>
      <c r="AT191" s="142" t="s">
        <v>536</v>
      </c>
      <c r="AU191" s="142" t="s">
        <v>114</v>
      </c>
      <c r="AY191" s="15" t="s">
        <v>164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114</v>
      </c>
      <c r="BK191" s="143">
        <f>ROUND(I191*H191,2)</f>
        <v>0</v>
      </c>
      <c r="BL191" s="15" t="s">
        <v>245</v>
      </c>
      <c r="BM191" s="142" t="s">
        <v>1622</v>
      </c>
    </row>
    <row r="192" spans="2:65" s="12" customFormat="1" ht="11.25">
      <c r="B192" s="144"/>
      <c r="D192" s="145" t="s">
        <v>174</v>
      </c>
      <c r="E192" s="146" t="s">
        <v>1</v>
      </c>
      <c r="F192" s="147" t="s">
        <v>268</v>
      </c>
      <c r="H192" s="148">
        <v>20</v>
      </c>
      <c r="I192" s="149"/>
      <c r="L192" s="144"/>
      <c r="M192" s="150"/>
      <c r="T192" s="151"/>
      <c r="AT192" s="146" t="s">
        <v>174</v>
      </c>
      <c r="AU192" s="146" t="s">
        <v>114</v>
      </c>
      <c r="AV192" s="12" t="s">
        <v>114</v>
      </c>
      <c r="AW192" s="12" t="s">
        <v>35</v>
      </c>
      <c r="AX192" s="12" t="s">
        <v>89</v>
      </c>
      <c r="AY192" s="146" t="s">
        <v>164</v>
      </c>
    </row>
    <row r="193" spans="2:65" s="1" customFormat="1" ht="16.5" customHeight="1">
      <c r="B193" s="30"/>
      <c r="C193" s="162" t="s">
        <v>115</v>
      </c>
      <c r="D193" s="163" t="s">
        <v>536</v>
      </c>
      <c r="E193" s="164" t="s">
        <v>1623</v>
      </c>
      <c r="F193" s="165" t="s">
        <v>1624</v>
      </c>
      <c r="G193" s="166" t="s">
        <v>347</v>
      </c>
      <c r="H193" s="167">
        <v>15</v>
      </c>
      <c r="I193" s="168"/>
      <c r="J193" s="169">
        <f>ROUND(I193*H193,2)</f>
        <v>0</v>
      </c>
      <c r="K193" s="165" t="s">
        <v>325</v>
      </c>
      <c r="L193" s="170"/>
      <c r="M193" s="171" t="s">
        <v>1</v>
      </c>
      <c r="N193" s="172" t="s">
        <v>47</v>
      </c>
      <c r="P193" s="140">
        <f>O193*H193</f>
        <v>0</v>
      </c>
      <c r="Q193" s="140">
        <v>6.9999999999999994E-5</v>
      </c>
      <c r="R193" s="140">
        <f>Q193*H193</f>
        <v>1.0499999999999999E-3</v>
      </c>
      <c r="S193" s="140">
        <v>0</v>
      </c>
      <c r="T193" s="141">
        <f>S193*H193</f>
        <v>0</v>
      </c>
      <c r="AR193" s="142" t="s">
        <v>331</v>
      </c>
      <c r="AT193" s="142" t="s">
        <v>536</v>
      </c>
      <c r="AU193" s="142" t="s">
        <v>114</v>
      </c>
      <c r="AY193" s="15" t="s">
        <v>164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5" t="s">
        <v>114</v>
      </c>
      <c r="BK193" s="143">
        <f>ROUND(I193*H193,2)</f>
        <v>0</v>
      </c>
      <c r="BL193" s="15" t="s">
        <v>245</v>
      </c>
      <c r="BM193" s="142" t="s">
        <v>1625</v>
      </c>
    </row>
    <row r="194" spans="2:65" s="12" customFormat="1" ht="11.25">
      <c r="B194" s="144"/>
      <c r="D194" s="145" t="s">
        <v>174</v>
      </c>
      <c r="E194" s="146" t="s">
        <v>1</v>
      </c>
      <c r="F194" s="147" t="s">
        <v>105</v>
      </c>
      <c r="H194" s="148">
        <v>15</v>
      </c>
      <c r="I194" s="149"/>
      <c r="L194" s="144"/>
      <c r="M194" s="150"/>
      <c r="T194" s="151"/>
      <c r="AT194" s="146" t="s">
        <v>174</v>
      </c>
      <c r="AU194" s="146" t="s">
        <v>114</v>
      </c>
      <c r="AV194" s="12" t="s">
        <v>114</v>
      </c>
      <c r="AW194" s="12" t="s">
        <v>35</v>
      </c>
      <c r="AX194" s="12" t="s">
        <v>89</v>
      </c>
      <c r="AY194" s="146" t="s">
        <v>164</v>
      </c>
    </row>
    <row r="195" spans="2:65" s="1" customFormat="1" ht="21.75" customHeight="1">
      <c r="B195" s="30"/>
      <c r="C195" s="130" t="s">
        <v>327</v>
      </c>
      <c r="D195" s="131" t="s">
        <v>167</v>
      </c>
      <c r="E195" s="132" t="s">
        <v>1626</v>
      </c>
      <c r="F195" s="133" t="s">
        <v>1627</v>
      </c>
      <c r="G195" s="134" t="s">
        <v>347</v>
      </c>
      <c r="H195" s="135">
        <v>45</v>
      </c>
      <c r="I195" s="136"/>
      <c r="J195" s="137">
        <f>ROUND(I195*H195,2)</f>
        <v>0</v>
      </c>
      <c r="K195" s="133" t="s">
        <v>171</v>
      </c>
      <c r="L195" s="30"/>
      <c r="M195" s="138" t="s">
        <v>1</v>
      </c>
      <c r="N195" s="139" t="s">
        <v>47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245</v>
      </c>
      <c r="AT195" s="142" t="s">
        <v>167</v>
      </c>
      <c r="AU195" s="142" t="s">
        <v>114</v>
      </c>
      <c r="AY195" s="15" t="s">
        <v>164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114</v>
      </c>
      <c r="BK195" s="143">
        <f>ROUND(I195*H195,2)</f>
        <v>0</v>
      </c>
      <c r="BL195" s="15" t="s">
        <v>245</v>
      </c>
      <c r="BM195" s="142" t="s">
        <v>1628</v>
      </c>
    </row>
    <row r="196" spans="2:65" s="12" customFormat="1" ht="11.25">
      <c r="B196" s="144"/>
      <c r="D196" s="145" t="s">
        <v>174</v>
      </c>
      <c r="E196" s="146" t="s">
        <v>1</v>
      </c>
      <c r="F196" s="147" t="s">
        <v>399</v>
      </c>
      <c r="H196" s="148">
        <v>45</v>
      </c>
      <c r="I196" s="149"/>
      <c r="L196" s="144"/>
      <c r="M196" s="150"/>
      <c r="T196" s="151"/>
      <c r="AT196" s="146" t="s">
        <v>174</v>
      </c>
      <c r="AU196" s="146" t="s">
        <v>114</v>
      </c>
      <c r="AV196" s="12" t="s">
        <v>114</v>
      </c>
      <c r="AW196" s="12" t="s">
        <v>35</v>
      </c>
      <c r="AX196" s="12" t="s">
        <v>89</v>
      </c>
      <c r="AY196" s="146" t="s">
        <v>164</v>
      </c>
    </row>
    <row r="197" spans="2:65" s="1" customFormat="1" ht="16.5" customHeight="1">
      <c r="B197" s="30"/>
      <c r="C197" s="162" t="s">
        <v>331</v>
      </c>
      <c r="D197" s="163" t="s">
        <v>536</v>
      </c>
      <c r="E197" s="164" t="s">
        <v>1620</v>
      </c>
      <c r="F197" s="165" t="s">
        <v>1621</v>
      </c>
      <c r="G197" s="166" t="s">
        <v>347</v>
      </c>
      <c r="H197" s="167">
        <v>45</v>
      </c>
      <c r="I197" s="168"/>
      <c r="J197" s="169">
        <f>ROUND(I197*H197,2)</f>
        <v>0</v>
      </c>
      <c r="K197" s="165" t="s">
        <v>325</v>
      </c>
      <c r="L197" s="170"/>
      <c r="M197" s="171" t="s">
        <v>1</v>
      </c>
      <c r="N197" s="172" t="s">
        <v>47</v>
      </c>
      <c r="P197" s="140">
        <f>O197*H197</f>
        <v>0</v>
      </c>
      <c r="Q197" s="140">
        <v>6.9999999999999994E-5</v>
      </c>
      <c r="R197" s="140">
        <f>Q197*H197</f>
        <v>3.1499999999999996E-3</v>
      </c>
      <c r="S197" s="140">
        <v>0</v>
      </c>
      <c r="T197" s="141">
        <f>S197*H197</f>
        <v>0</v>
      </c>
      <c r="AR197" s="142" t="s">
        <v>331</v>
      </c>
      <c r="AT197" s="142" t="s">
        <v>536</v>
      </c>
      <c r="AU197" s="142" t="s">
        <v>114</v>
      </c>
      <c r="AY197" s="15" t="s">
        <v>164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114</v>
      </c>
      <c r="BK197" s="143">
        <f>ROUND(I197*H197,2)</f>
        <v>0</v>
      </c>
      <c r="BL197" s="15" t="s">
        <v>245</v>
      </c>
      <c r="BM197" s="142" t="s">
        <v>1629</v>
      </c>
    </row>
    <row r="198" spans="2:65" s="12" customFormat="1" ht="11.25">
      <c r="B198" s="144"/>
      <c r="D198" s="145" t="s">
        <v>174</v>
      </c>
      <c r="E198" s="146" t="s">
        <v>1</v>
      </c>
      <c r="F198" s="147" t="s">
        <v>399</v>
      </c>
      <c r="H198" s="148">
        <v>45</v>
      </c>
      <c r="I198" s="149"/>
      <c r="L198" s="144"/>
      <c r="M198" s="150"/>
      <c r="T198" s="151"/>
      <c r="AT198" s="146" t="s">
        <v>174</v>
      </c>
      <c r="AU198" s="146" t="s">
        <v>114</v>
      </c>
      <c r="AV198" s="12" t="s">
        <v>114</v>
      </c>
      <c r="AW198" s="12" t="s">
        <v>35</v>
      </c>
      <c r="AX198" s="12" t="s">
        <v>89</v>
      </c>
      <c r="AY198" s="146" t="s">
        <v>164</v>
      </c>
    </row>
    <row r="199" spans="2:65" s="1" customFormat="1" ht="16.5" customHeight="1">
      <c r="B199" s="30"/>
      <c r="C199" s="130" t="s">
        <v>335</v>
      </c>
      <c r="D199" s="131" t="s">
        <v>167</v>
      </c>
      <c r="E199" s="132" t="s">
        <v>1630</v>
      </c>
      <c r="F199" s="133" t="s">
        <v>1631</v>
      </c>
      <c r="G199" s="134" t="s">
        <v>347</v>
      </c>
      <c r="H199" s="135">
        <v>50</v>
      </c>
      <c r="I199" s="136"/>
      <c r="J199" s="137">
        <f>ROUND(I199*H199,2)</f>
        <v>0</v>
      </c>
      <c r="K199" s="133" t="s">
        <v>171</v>
      </c>
      <c r="L199" s="30"/>
      <c r="M199" s="138" t="s">
        <v>1</v>
      </c>
      <c r="N199" s="139" t="s">
        <v>47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245</v>
      </c>
      <c r="AT199" s="142" t="s">
        <v>167</v>
      </c>
      <c r="AU199" s="142" t="s">
        <v>114</v>
      </c>
      <c r="AY199" s="15" t="s">
        <v>164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114</v>
      </c>
      <c r="BK199" s="143">
        <f>ROUND(I199*H199,2)</f>
        <v>0</v>
      </c>
      <c r="BL199" s="15" t="s">
        <v>245</v>
      </c>
      <c r="BM199" s="142" t="s">
        <v>1632</v>
      </c>
    </row>
    <row r="200" spans="2:65" s="12" customFormat="1" ht="11.25">
      <c r="B200" s="144"/>
      <c r="D200" s="145" t="s">
        <v>174</v>
      </c>
      <c r="E200" s="146" t="s">
        <v>1</v>
      </c>
      <c r="F200" s="147" t="s">
        <v>425</v>
      </c>
      <c r="H200" s="148">
        <v>50</v>
      </c>
      <c r="I200" s="149"/>
      <c r="L200" s="144"/>
      <c r="M200" s="150"/>
      <c r="T200" s="151"/>
      <c r="AT200" s="146" t="s">
        <v>174</v>
      </c>
      <c r="AU200" s="146" t="s">
        <v>114</v>
      </c>
      <c r="AV200" s="12" t="s">
        <v>114</v>
      </c>
      <c r="AW200" s="12" t="s">
        <v>35</v>
      </c>
      <c r="AX200" s="12" t="s">
        <v>89</v>
      </c>
      <c r="AY200" s="146" t="s">
        <v>164</v>
      </c>
    </row>
    <row r="201" spans="2:65" s="1" customFormat="1" ht="16.5" customHeight="1">
      <c r="B201" s="30"/>
      <c r="C201" s="162" t="s">
        <v>339</v>
      </c>
      <c r="D201" s="163" t="s">
        <v>536</v>
      </c>
      <c r="E201" s="164" t="s">
        <v>1633</v>
      </c>
      <c r="F201" s="165" t="s">
        <v>1634</v>
      </c>
      <c r="G201" s="166" t="s">
        <v>347</v>
      </c>
      <c r="H201" s="167">
        <v>50</v>
      </c>
      <c r="I201" s="168"/>
      <c r="J201" s="169">
        <f>ROUND(I201*H201,2)</f>
        <v>0</v>
      </c>
      <c r="K201" s="165" t="s">
        <v>1</v>
      </c>
      <c r="L201" s="170"/>
      <c r="M201" s="171" t="s">
        <v>1</v>
      </c>
      <c r="N201" s="172" t="s">
        <v>47</v>
      </c>
      <c r="P201" s="140">
        <f>O201*H201</f>
        <v>0</v>
      </c>
      <c r="Q201" s="140">
        <v>9.0000000000000006E-5</v>
      </c>
      <c r="R201" s="140">
        <f>Q201*H201</f>
        <v>4.5000000000000005E-3</v>
      </c>
      <c r="S201" s="140">
        <v>0</v>
      </c>
      <c r="T201" s="141">
        <f>S201*H201</f>
        <v>0</v>
      </c>
      <c r="AR201" s="142" t="s">
        <v>331</v>
      </c>
      <c r="AT201" s="142" t="s">
        <v>536</v>
      </c>
      <c r="AU201" s="142" t="s">
        <v>114</v>
      </c>
      <c r="AY201" s="15" t="s">
        <v>164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114</v>
      </c>
      <c r="BK201" s="143">
        <f>ROUND(I201*H201,2)</f>
        <v>0</v>
      </c>
      <c r="BL201" s="15" t="s">
        <v>245</v>
      </c>
      <c r="BM201" s="142" t="s">
        <v>1635</v>
      </c>
    </row>
    <row r="202" spans="2:65" s="12" customFormat="1" ht="11.25">
      <c r="B202" s="144"/>
      <c r="D202" s="145" t="s">
        <v>174</v>
      </c>
      <c r="E202" s="146" t="s">
        <v>1</v>
      </c>
      <c r="F202" s="147" t="s">
        <v>425</v>
      </c>
      <c r="H202" s="148">
        <v>50</v>
      </c>
      <c r="I202" s="149"/>
      <c r="L202" s="144"/>
      <c r="M202" s="150"/>
      <c r="T202" s="151"/>
      <c r="AT202" s="146" t="s">
        <v>174</v>
      </c>
      <c r="AU202" s="146" t="s">
        <v>114</v>
      </c>
      <c r="AV202" s="12" t="s">
        <v>114</v>
      </c>
      <c r="AW202" s="12" t="s">
        <v>35</v>
      </c>
      <c r="AX202" s="12" t="s">
        <v>89</v>
      </c>
      <c r="AY202" s="146" t="s">
        <v>164</v>
      </c>
    </row>
    <row r="203" spans="2:65" s="1" customFormat="1" ht="21.75" customHeight="1">
      <c r="B203" s="30"/>
      <c r="C203" s="130" t="s">
        <v>344</v>
      </c>
      <c r="D203" s="131" t="s">
        <v>167</v>
      </c>
      <c r="E203" s="132" t="s">
        <v>1636</v>
      </c>
      <c r="F203" s="133" t="s">
        <v>1637</v>
      </c>
      <c r="G203" s="134" t="s">
        <v>347</v>
      </c>
      <c r="H203" s="135">
        <v>2</v>
      </c>
      <c r="I203" s="136"/>
      <c r="J203" s="137">
        <f>ROUND(I203*H203,2)</f>
        <v>0</v>
      </c>
      <c r="K203" s="133" t="s">
        <v>325</v>
      </c>
      <c r="L203" s="30"/>
      <c r="M203" s="138" t="s">
        <v>1</v>
      </c>
      <c r="N203" s="139" t="s">
        <v>47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245</v>
      </c>
      <c r="AT203" s="142" t="s">
        <v>167</v>
      </c>
      <c r="AU203" s="142" t="s">
        <v>114</v>
      </c>
      <c r="AY203" s="15" t="s">
        <v>164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114</v>
      </c>
      <c r="BK203" s="143">
        <f>ROUND(I203*H203,2)</f>
        <v>0</v>
      </c>
      <c r="BL203" s="15" t="s">
        <v>245</v>
      </c>
      <c r="BM203" s="142" t="s">
        <v>1638</v>
      </c>
    </row>
    <row r="204" spans="2:65" s="12" customFormat="1" ht="11.25">
      <c r="B204" s="144"/>
      <c r="D204" s="145" t="s">
        <v>174</v>
      </c>
      <c r="E204" s="146" t="s">
        <v>1</v>
      </c>
      <c r="F204" s="147" t="s">
        <v>114</v>
      </c>
      <c r="H204" s="148">
        <v>2</v>
      </c>
      <c r="I204" s="149"/>
      <c r="L204" s="144"/>
      <c r="M204" s="150"/>
      <c r="T204" s="151"/>
      <c r="AT204" s="146" t="s">
        <v>174</v>
      </c>
      <c r="AU204" s="146" t="s">
        <v>114</v>
      </c>
      <c r="AV204" s="12" t="s">
        <v>114</v>
      </c>
      <c r="AW204" s="12" t="s">
        <v>35</v>
      </c>
      <c r="AX204" s="12" t="s">
        <v>89</v>
      </c>
      <c r="AY204" s="146" t="s">
        <v>164</v>
      </c>
    </row>
    <row r="205" spans="2:65" s="1" customFormat="1" ht="21.75" customHeight="1">
      <c r="B205" s="30"/>
      <c r="C205" s="130" t="s">
        <v>350</v>
      </c>
      <c r="D205" s="131" t="s">
        <v>167</v>
      </c>
      <c r="E205" s="132" t="s">
        <v>1639</v>
      </c>
      <c r="F205" s="133" t="s">
        <v>1640</v>
      </c>
      <c r="G205" s="134" t="s">
        <v>347</v>
      </c>
      <c r="H205" s="135">
        <v>14</v>
      </c>
      <c r="I205" s="136"/>
      <c r="J205" s="137">
        <f>ROUND(I205*H205,2)</f>
        <v>0</v>
      </c>
      <c r="K205" s="133" t="s">
        <v>171</v>
      </c>
      <c r="L205" s="30"/>
      <c r="M205" s="138" t="s">
        <v>1</v>
      </c>
      <c r="N205" s="139" t="s">
        <v>47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245</v>
      </c>
      <c r="AT205" s="142" t="s">
        <v>167</v>
      </c>
      <c r="AU205" s="142" t="s">
        <v>114</v>
      </c>
      <c r="AY205" s="15" t="s">
        <v>164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114</v>
      </c>
      <c r="BK205" s="143">
        <f>ROUND(I205*H205,2)</f>
        <v>0</v>
      </c>
      <c r="BL205" s="15" t="s">
        <v>245</v>
      </c>
      <c r="BM205" s="142" t="s">
        <v>1641</v>
      </c>
    </row>
    <row r="206" spans="2:65" s="12" customFormat="1" ht="11.25">
      <c r="B206" s="144"/>
      <c r="D206" s="145" t="s">
        <v>174</v>
      </c>
      <c r="E206" s="146" t="s">
        <v>1</v>
      </c>
      <c r="F206" s="147" t="s">
        <v>1642</v>
      </c>
      <c r="H206" s="148">
        <v>14</v>
      </c>
      <c r="I206" s="149"/>
      <c r="L206" s="144"/>
      <c r="M206" s="150"/>
      <c r="T206" s="151"/>
      <c r="AT206" s="146" t="s">
        <v>174</v>
      </c>
      <c r="AU206" s="146" t="s">
        <v>114</v>
      </c>
      <c r="AV206" s="12" t="s">
        <v>114</v>
      </c>
      <c r="AW206" s="12" t="s">
        <v>35</v>
      </c>
      <c r="AX206" s="12" t="s">
        <v>89</v>
      </c>
      <c r="AY206" s="146" t="s">
        <v>164</v>
      </c>
    </row>
    <row r="207" spans="2:65" s="1" customFormat="1" ht="16.5" customHeight="1">
      <c r="B207" s="30"/>
      <c r="C207" s="162" t="s">
        <v>354</v>
      </c>
      <c r="D207" s="163" t="s">
        <v>536</v>
      </c>
      <c r="E207" s="164" t="s">
        <v>1643</v>
      </c>
      <c r="F207" s="165" t="s">
        <v>1644</v>
      </c>
      <c r="G207" s="166" t="s">
        <v>347</v>
      </c>
      <c r="H207" s="167">
        <v>4</v>
      </c>
      <c r="I207" s="168"/>
      <c r="J207" s="169">
        <f>ROUND(I207*H207,2)</f>
        <v>0</v>
      </c>
      <c r="K207" s="165" t="s">
        <v>325</v>
      </c>
      <c r="L207" s="170"/>
      <c r="M207" s="171" t="s">
        <v>1</v>
      </c>
      <c r="N207" s="172" t="s">
        <v>47</v>
      </c>
      <c r="P207" s="140">
        <f>O207*H207</f>
        <v>0</v>
      </c>
      <c r="Q207" s="140">
        <v>7.5000000000000002E-4</v>
      </c>
      <c r="R207" s="140">
        <f>Q207*H207</f>
        <v>3.0000000000000001E-3</v>
      </c>
      <c r="S207" s="140">
        <v>0</v>
      </c>
      <c r="T207" s="141">
        <f>S207*H207</f>
        <v>0</v>
      </c>
      <c r="AR207" s="142" t="s">
        <v>331</v>
      </c>
      <c r="AT207" s="142" t="s">
        <v>536</v>
      </c>
      <c r="AU207" s="142" t="s">
        <v>114</v>
      </c>
      <c r="AY207" s="15" t="s">
        <v>164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114</v>
      </c>
      <c r="BK207" s="143">
        <f>ROUND(I207*H207,2)</f>
        <v>0</v>
      </c>
      <c r="BL207" s="15" t="s">
        <v>245</v>
      </c>
      <c r="BM207" s="142" t="s">
        <v>1645</v>
      </c>
    </row>
    <row r="208" spans="2:65" s="12" customFormat="1" ht="11.25">
      <c r="B208" s="144"/>
      <c r="D208" s="145" t="s">
        <v>174</v>
      </c>
      <c r="E208" s="146" t="s">
        <v>1</v>
      </c>
      <c r="F208" s="147" t="s">
        <v>1646</v>
      </c>
      <c r="H208" s="148">
        <v>4</v>
      </c>
      <c r="I208" s="149"/>
      <c r="L208" s="144"/>
      <c r="M208" s="150"/>
      <c r="T208" s="151"/>
      <c r="AT208" s="146" t="s">
        <v>174</v>
      </c>
      <c r="AU208" s="146" t="s">
        <v>114</v>
      </c>
      <c r="AV208" s="12" t="s">
        <v>114</v>
      </c>
      <c r="AW208" s="12" t="s">
        <v>35</v>
      </c>
      <c r="AX208" s="12" t="s">
        <v>89</v>
      </c>
      <c r="AY208" s="146" t="s">
        <v>164</v>
      </c>
    </row>
    <row r="209" spans="2:65" s="1" customFormat="1" ht="16.5" customHeight="1">
      <c r="B209" s="30"/>
      <c r="C209" s="162" t="s">
        <v>360</v>
      </c>
      <c r="D209" s="163" t="s">
        <v>536</v>
      </c>
      <c r="E209" s="164" t="s">
        <v>1647</v>
      </c>
      <c r="F209" s="165" t="s">
        <v>1648</v>
      </c>
      <c r="G209" s="166" t="s">
        <v>347</v>
      </c>
      <c r="H209" s="167">
        <v>10</v>
      </c>
      <c r="I209" s="168"/>
      <c r="J209" s="169">
        <f>ROUND(I209*H209,2)</f>
        <v>0</v>
      </c>
      <c r="K209" s="165" t="s">
        <v>171</v>
      </c>
      <c r="L209" s="170"/>
      <c r="M209" s="171" t="s">
        <v>1</v>
      </c>
      <c r="N209" s="172" t="s">
        <v>47</v>
      </c>
      <c r="P209" s="140">
        <f>O209*H209</f>
        <v>0</v>
      </c>
      <c r="Q209" s="140">
        <v>7.5000000000000002E-4</v>
      </c>
      <c r="R209" s="140">
        <f>Q209*H209</f>
        <v>7.4999999999999997E-3</v>
      </c>
      <c r="S209" s="140">
        <v>0</v>
      </c>
      <c r="T209" s="141">
        <f>S209*H209</f>
        <v>0</v>
      </c>
      <c r="AR209" s="142" t="s">
        <v>331</v>
      </c>
      <c r="AT209" s="142" t="s">
        <v>536</v>
      </c>
      <c r="AU209" s="142" t="s">
        <v>114</v>
      </c>
      <c r="AY209" s="15" t="s">
        <v>164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114</v>
      </c>
      <c r="BK209" s="143">
        <f>ROUND(I209*H209,2)</f>
        <v>0</v>
      </c>
      <c r="BL209" s="15" t="s">
        <v>245</v>
      </c>
      <c r="BM209" s="142" t="s">
        <v>1649</v>
      </c>
    </row>
    <row r="210" spans="2:65" s="12" customFormat="1" ht="11.25">
      <c r="B210" s="144"/>
      <c r="D210" s="145" t="s">
        <v>174</v>
      </c>
      <c r="E210" s="146" t="s">
        <v>1</v>
      </c>
      <c r="F210" s="147" t="s">
        <v>212</v>
      </c>
      <c r="H210" s="148">
        <v>10</v>
      </c>
      <c r="I210" s="149"/>
      <c r="L210" s="144"/>
      <c r="M210" s="150"/>
      <c r="T210" s="151"/>
      <c r="AT210" s="146" t="s">
        <v>174</v>
      </c>
      <c r="AU210" s="146" t="s">
        <v>114</v>
      </c>
      <c r="AV210" s="12" t="s">
        <v>114</v>
      </c>
      <c r="AW210" s="12" t="s">
        <v>35</v>
      </c>
      <c r="AX210" s="12" t="s">
        <v>89</v>
      </c>
      <c r="AY210" s="146" t="s">
        <v>164</v>
      </c>
    </row>
    <row r="211" spans="2:65" s="1" customFormat="1" ht="21.75" customHeight="1">
      <c r="B211" s="30"/>
      <c r="C211" s="130" t="s">
        <v>365</v>
      </c>
      <c r="D211" s="131" t="s">
        <v>167</v>
      </c>
      <c r="E211" s="132" t="s">
        <v>1650</v>
      </c>
      <c r="F211" s="133" t="s">
        <v>1651</v>
      </c>
      <c r="G211" s="134" t="s">
        <v>347</v>
      </c>
      <c r="H211" s="135">
        <v>42</v>
      </c>
      <c r="I211" s="136"/>
      <c r="J211" s="137">
        <f>ROUND(I211*H211,2)</f>
        <v>0</v>
      </c>
      <c r="K211" s="133" t="s">
        <v>171</v>
      </c>
      <c r="L211" s="30"/>
      <c r="M211" s="138" t="s">
        <v>1</v>
      </c>
      <c r="N211" s="139" t="s">
        <v>47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245</v>
      </c>
      <c r="AT211" s="142" t="s">
        <v>167</v>
      </c>
      <c r="AU211" s="142" t="s">
        <v>114</v>
      </c>
      <c r="AY211" s="15" t="s">
        <v>164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114</v>
      </c>
      <c r="BK211" s="143">
        <f>ROUND(I211*H211,2)</f>
        <v>0</v>
      </c>
      <c r="BL211" s="15" t="s">
        <v>245</v>
      </c>
      <c r="BM211" s="142" t="s">
        <v>1652</v>
      </c>
    </row>
    <row r="212" spans="2:65" s="12" customFormat="1" ht="11.25">
      <c r="B212" s="144"/>
      <c r="D212" s="145" t="s">
        <v>174</v>
      </c>
      <c r="E212" s="146" t="s">
        <v>1</v>
      </c>
      <c r="F212" s="147" t="s">
        <v>1653</v>
      </c>
      <c r="H212" s="148">
        <v>42</v>
      </c>
      <c r="I212" s="149"/>
      <c r="L212" s="144"/>
      <c r="M212" s="150"/>
      <c r="T212" s="151"/>
      <c r="AT212" s="146" t="s">
        <v>174</v>
      </c>
      <c r="AU212" s="146" t="s">
        <v>114</v>
      </c>
      <c r="AV212" s="12" t="s">
        <v>114</v>
      </c>
      <c r="AW212" s="12" t="s">
        <v>35</v>
      </c>
      <c r="AX212" s="12" t="s">
        <v>89</v>
      </c>
      <c r="AY212" s="146" t="s">
        <v>164</v>
      </c>
    </row>
    <row r="213" spans="2:65" s="1" customFormat="1" ht="16.5" customHeight="1">
      <c r="B213" s="30"/>
      <c r="C213" s="162" t="s">
        <v>371</v>
      </c>
      <c r="D213" s="163" t="s">
        <v>536</v>
      </c>
      <c r="E213" s="164" t="s">
        <v>1654</v>
      </c>
      <c r="F213" s="165" t="s">
        <v>1655</v>
      </c>
      <c r="G213" s="166" t="s">
        <v>347</v>
      </c>
      <c r="H213" s="167">
        <v>6</v>
      </c>
      <c r="I213" s="168"/>
      <c r="J213" s="169">
        <f>ROUND(I213*H213,2)</f>
        <v>0</v>
      </c>
      <c r="K213" s="165" t="s">
        <v>325</v>
      </c>
      <c r="L213" s="170"/>
      <c r="M213" s="171" t="s">
        <v>1</v>
      </c>
      <c r="N213" s="172" t="s">
        <v>47</v>
      </c>
      <c r="P213" s="140">
        <f>O213*H213</f>
        <v>0</v>
      </c>
      <c r="Q213" s="140">
        <v>3.8000000000000002E-4</v>
      </c>
      <c r="R213" s="140">
        <f>Q213*H213</f>
        <v>2.2799999999999999E-3</v>
      </c>
      <c r="S213" s="140">
        <v>0</v>
      </c>
      <c r="T213" s="141">
        <f>S213*H213</f>
        <v>0</v>
      </c>
      <c r="AR213" s="142" t="s">
        <v>331</v>
      </c>
      <c r="AT213" s="142" t="s">
        <v>536</v>
      </c>
      <c r="AU213" s="142" t="s">
        <v>114</v>
      </c>
      <c r="AY213" s="15" t="s">
        <v>164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114</v>
      </c>
      <c r="BK213" s="143">
        <f>ROUND(I213*H213,2)</f>
        <v>0</v>
      </c>
      <c r="BL213" s="15" t="s">
        <v>245</v>
      </c>
      <c r="BM213" s="142" t="s">
        <v>1656</v>
      </c>
    </row>
    <row r="214" spans="2:65" s="12" customFormat="1" ht="11.25">
      <c r="B214" s="144"/>
      <c r="D214" s="145" t="s">
        <v>174</v>
      </c>
      <c r="E214" s="146" t="s">
        <v>1</v>
      </c>
      <c r="F214" s="147" t="s">
        <v>1657</v>
      </c>
      <c r="H214" s="148">
        <v>6</v>
      </c>
      <c r="I214" s="149"/>
      <c r="L214" s="144"/>
      <c r="M214" s="150"/>
      <c r="T214" s="151"/>
      <c r="AT214" s="146" t="s">
        <v>174</v>
      </c>
      <c r="AU214" s="146" t="s">
        <v>114</v>
      </c>
      <c r="AV214" s="12" t="s">
        <v>114</v>
      </c>
      <c r="AW214" s="12" t="s">
        <v>35</v>
      </c>
      <c r="AX214" s="12" t="s">
        <v>89</v>
      </c>
      <c r="AY214" s="146" t="s">
        <v>164</v>
      </c>
    </row>
    <row r="215" spans="2:65" s="1" customFormat="1" ht="16.5" customHeight="1">
      <c r="B215" s="30"/>
      <c r="C215" s="162" t="s">
        <v>376</v>
      </c>
      <c r="D215" s="163" t="s">
        <v>536</v>
      </c>
      <c r="E215" s="164" t="s">
        <v>1658</v>
      </c>
      <c r="F215" s="165" t="s">
        <v>1659</v>
      </c>
      <c r="G215" s="166" t="s">
        <v>347</v>
      </c>
      <c r="H215" s="167">
        <v>36</v>
      </c>
      <c r="I215" s="168"/>
      <c r="J215" s="169">
        <f>ROUND(I215*H215,2)</f>
        <v>0</v>
      </c>
      <c r="K215" s="165" t="s">
        <v>171</v>
      </c>
      <c r="L215" s="170"/>
      <c r="M215" s="171" t="s">
        <v>1</v>
      </c>
      <c r="N215" s="172" t="s">
        <v>47</v>
      </c>
      <c r="P215" s="140">
        <f>O215*H215</f>
        <v>0</v>
      </c>
      <c r="Q215" s="140">
        <v>4.8000000000000001E-4</v>
      </c>
      <c r="R215" s="140">
        <f>Q215*H215</f>
        <v>1.728E-2</v>
      </c>
      <c r="S215" s="140">
        <v>0</v>
      </c>
      <c r="T215" s="141">
        <f>S215*H215</f>
        <v>0</v>
      </c>
      <c r="AR215" s="142" t="s">
        <v>331</v>
      </c>
      <c r="AT215" s="142" t="s">
        <v>536</v>
      </c>
      <c r="AU215" s="142" t="s">
        <v>114</v>
      </c>
      <c r="AY215" s="15" t="s">
        <v>164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114</v>
      </c>
      <c r="BK215" s="143">
        <f>ROUND(I215*H215,2)</f>
        <v>0</v>
      </c>
      <c r="BL215" s="15" t="s">
        <v>245</v>
      </c>
      <c r="BM215" s="142" t="s">
        <v>1660</v>
      </c>
    </row>
    <row r="216" spans="2:65" s="12" customFormat="1" ht="11.25">
      <c r="B216" s="144"/>
      <c r="D216" s="145" t="s">
        <v>174</v>
      </c>
      <c r="E216" s="146" t="s">
        <v>1</v>
      </c>
      <c r="F216" s="147" t="s">
        <v>350</v>
      </c>
      <c r="H216" s="148">
        <v>36</v>
      </c>
      <c r="I216" s="149"/>
      <c r="L216" s="144"/>
      <c r="M216" s="150"/>
      <c r="T216" s="151"/>
      <c r="AT216" s="146" t="s">
        <v>174</v>
      </c>
      <c r="AU216" s="146" t="s">
        <v>114</v>
      </c>
      <c r="AV216" s="12" t="s">
        <v>114</v>
      </c>
      <c r="AW216" s="12" t="s">
        <v>35</v>
      </c>
      <c r="AX216" s="12" t="s">
        <v>89</v>
      </c>
      <c r="AY216" s="146" t="s">
        <v>164</v>
      </c>
    </row>
    <row r="217" spans="2:65" s="1" customFormat="1" ht="16.5" customHeight="1">
      <c r="B217" s="30"/>
      <c r="C217" s="130" t="s">
        <v>382</v>
      </c>
      <c r="D217" s="131" t="s">
        <v>167</v>
      </c>
      <c r="E217" s="132" t="s">
        <v>1661</v>
      </c>
      <c r="F217" s="133" t="s">
        <v>1662</v>
      </c>
      <c r="G217" s="134" t="s">
        <v>347</v>
      </c>
      <c r="H217" s="135">
        <v>2</v>
      </c>
      <c r="I217" s="136"/>
      <c r="J217" s="137">
        <f>ROUND(I217*H217,2)</f>
        <v>0</v>
      </c>
      <c r="K217" s="133" t="s">
        <v>325</v>
      </c>
      <c r="L217" s="30"/>
      <c r="M217" s="138" t="s">
        <v>1</v>
      </c>
      <c r="N217" s="139" t="s">
        <v>47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245</v>
      </c>
      <c r="AT217" s="142" t="s">
        <v>167</v>
      </c>
      <c r="AU217" s="142" t="s">
        <v>114</v>
      </c>
      <c r="AY217" s="15" t="s">
        <v>164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114</v>
      </c>
      <c r="BK217" s="143">
        <f>ROUND(I217*H217,2)</f>
        <v>0</v>
      </c>
      <c r="BL217" s="15" t="s">
        <v>245</v>
      </c>
      <c r="BM217" s="142" t="s">
        <v>1663</v>
      </c>
    </row>
    <row r="218" spans="2:65" s="12" customFormat="1" ht="11.25">
      <c r="B218" s="144"/>
      <c r="D218" s="145" t="s">
        <v>174</v>
      </c>
      <c r="E218" s="146" t="s">
        <v>1</v>
      </c>
      <c r="F218" s="147" t="s">
        <v>114</v>
      </c>
      <c r="H218" s="148">
        <v>2</v>
      </c>
      <c r="I218" s="149"/>
      <c r="L218" s="144"/>
      <c r="M218" s="150"/>
      <c r="T218" s="151"/>
      <c r="AT218" s="146" t="s">
        <v>174</v>
      </c>
      <c r="AU218" s="146" t="s">
        <v>114</v>
      </c>
      <c r="AV218" s="12" t="s">
        <v>114</v>
      </c>
      <c r="AW218" s="12" t="s">
        <v>35</v>
      </c>
      <c r="AX218" s="12" t="s">
        <v>89</v>
      </c>
      <c r="AY218" s="146" t="s">
        <v>164</v>
      </c>
    </row>
    <row r="219" spans="2:65" s="1" customFormat="1" ht="24.2" customHeight="1">
      <c r="B219" s="30"/>
      <c r="C219" s="162" t="s">
        <v>387</v>
      </c>
      <c r="D219" s="163" t="s">
        <v>536</v>
      </c>
      <c r="E219" s="164" t="s">
        <v>1664</v>
      </c>
      <c r="F219" s="165" t="s">
        <v>1665</v>
      </c>
      <c r="G219" s="166" t="s">
        <v>347</v>
      </c>
      <c r="H219" s="167">
        <v>2</v>
      </c>
      <c r="I219" s="168"/>
      <c r="J219" s="169">
        <f>ROUND(I219*H219,2)</f>
        <v>0</v>
      </c>
      <c r="K219" s="165" t="s">
        <v>325</v>
      </c>
      <c r="L219" s="170"/>
      <c r="M219" s="171" t="s">
        <v>1</v>
      </c>
      <c r="N219" s="172" t="s">
        <v>47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331</v>
      </c>
      <c r="AT219" s="142" t="s">
        <v>536</v>
      </c>
      <c r="AU219" s="142" t="s">
        <v>114</v>
      </c>
      <c r="AY219" s="15" t="s">
        <v>164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114</v>
      </c>
      <c r="BK219" s="143">
        <f>ROUND(I219*H219,2)</f>
        <v>0</v>
      </c>
      <c r="BL219" s="15" t="s">
        <v>245</v>
      </c>
      <c r="BM219" s="142" t="s">
        <v>1666</v>
      </c>
    </row>
    <row r="220" spans="2:65" s="12" customFormat="1" ht="11.25">
      <c r="B220" s="144"/>
      <c r="D220" s="145" t="s">
        <v>174</v>
      </c>
      <c r="E220" s="146" t="s">
        <v>1</v>
      </c>
      <c r="F220" s="147" t="s">
        <v>114</v>
      </c>
      <c r="H220" s="148">
        <v>2</v>
      </c>
      <c r="I220" s="149"/>
      <c r="L220" s="144"/>
      <c r="M220" s="150"/>
      <c r="T220" s="151"/>
      <c r="AT220" s="146" t="s">
        <v>174</v>
      </c>
      <c r="AU220" s="146" t="s">
        <v>114</v>
      </c>
      <c r="AV220" s="12" t="s">
        <v>114</v>
      </c>
      <c r="AW220" s="12" t="s">
        <v>35</v>
      </c>
      <c r="AX220" s="12" t="s">
        <v>89</v>
      </c>
      <c r="AY220" s="146" t="s">
        <v>164</v>
      </c>
    </row>
    <row r="221" spans="2:65" s="1" customFormat="1" ht="16.5" customHeight="1">
      <c r="B221" s="30"/>
      <c r="C221" s="130" t="s">
        <v>394</v>
      </c>
      <c r="D221" s="131" t="s">
        <v>167</v>
      </c>
      <c r="E221" s="132" t="s">
        <v>1667</v>
      </c>
      <c r="F221" s="133" t="s">
        <v>1668</v>
      </c>
      <c r="G221" s="134" t="s">
        <v>276</v>
      </c>
      <c r="H221" s="135">
        <v>66</v>
      </c>
      <c r="I221" s="136"/>
      <c r="J221" s="137">
        <f>ROUND(I221*H221,2)</f>
        <v>0</v>
      </c>
      <c r="K221" s="133" t="s">
        <v>171</v>
      </c>
      <c r="L221" s="30"/>
      <c r="M221" s="138" t="s">
        <v>1</v>
      </c>
      <c r="N221" s="139" t="s">
        <v>47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245</v>
      </c>
      <c r="AT221" s="142" t="s">
        <v>167</v>
      </c>
      <c r="AU221" s="142" t="s">
        <v>114</v>
      </c>
      <c r="AY221" s="15" t="s">
        <v>164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114</v>
      </c>
      <c r="BK221" s="143">
        <f>ROUND(I221*H221,2)</f>
        <v>0</v>
      </c>
      <c r="BL221" s="15" t="s">
        <v>245</v>
      </c>
      <c r="BM221" s="142" t="s">
        <v>1669</v>
      </c>
    </row>
    <row r="222" spans="2:65" s="12" customFormat="1" ht="11.25">
      <c r="B222" s="144"/>
      <c r="D222" s="145" t="s">
        <v>174</v>
      </c>
      <c r="E222" s="146" t="s">
        <v>1</v>
      </c>
      <c r="F222" s="147" t="s">
        <v>1670</v>
      </c>
      <c r="H222" s="148">
        <v>66</v>
      </c>
      <c r="I222" s="149"/>
      <c r="L222" s="144"/>
      <c r="M222" s="150"/>
      <c r="T222" s="151"/>
      <c r="AT222" s="146" t="s">
        <v>174</v>
      </c>
      <c r="AU222" s="146" t="s">
        <v>114</v>
      </c>
      <c r="AV222" s="12" t="s">
        <v>114</v>
      </c>
      <c r="AW222" s="12" t="s">
        <v>35</v>
      </c>
      <c r="AX222" s="12" t="s">
        <v>89</v>
      </c>
      <c r="AY222" s="146" t="s">
        <v>164</v>
      </c>
    </row>
    <row r="223" spans="2:65" s="1" customFormat="1" ht="16.5" customHeight="1">
      <c r="B223" s="30"/>
      <c r="C223" s="162" t="s">
        <v>399</v>
      </c>
      <c r="D223" s="163" t="s">
        <v>536</v>
      </c>
      <c r="E223" s="164" t="s">
        <v>1671</v>
      </c>
      <c r="F223" s="165" t="s">
        <v>1672</v>
      </c>
      <c r="G223" s="166" t="s">
        <v>276</v>
      </c>
      <c r="H223" s="167">
        <v>79.2</v>
      </c>
      <c r="I223" s="168"/>
      <c r="J223" s="169">
        <f>ROUND(I223*H223,2)</f>
        <v>0</v>
      </c>
      <c r="K223" s="165" t="s">
        <v>325</v>
      </c>
      <c r="L223" s="170"/>
      <c r="M223" s="171" t="s">
        <v>1</v>
      </c>
      <c r="N223" s="172" t="s">
        <v>47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331</v>
      </c>
      <c r="AT223" s="142" t="s">
        <v>536</v>
      </c>
      <c r="AU223" s="142" t="s">
        <v>114</v>
      </c>
      <c r="AY223" s="15" t="s">
        <v>164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114</v>
      </c>
      <c r="BK223" s="143">
        <f>ROUND(I223*H223,2)</f>
        <v>0</v>
      </c>
      <c r="BL223" s="15" t="s">
        <v>245</v>
      </c>
      <c r="BM223" s="142" t="s">
        <v>1673</v>
      </c>
    </row>
    <row r="224" spans="2:65" s="12" customFormat="1" ht="11.25">
      <c r="B224" s="144"/>
      <c r="D224" s="145" t="s">
        <v>174</v>
      </c>
      <c r="E224" s="146" t="s">
        <v>1</v>
      </c>
      <c r="F224" s="147" t="s">
        <v>1674</v>
      </c>
      <c r="H224" s="148">
        <v>79.2</v>
      </c>
      <c r="I224" s="149"/>
      <c r="L224" s="144"/>
      <c r="M224" s="150"/>
      <c r="T224" s="151"/>
      <c r="AT224" s="146" t="s">
        <v>174</v>
      </c>
      <c r="AU224" s="146" t="s">
        <v>114</v>
      </c>
      <c r="AV224" s="12" t="s">
        <v>114</v>
      </c>
      <c r="AW224" s="12" t="s">
        <v>35</v>
      </c>
      <c r="AX224" s="12" t="s">
        <v>89</v>
      </c>
      <c r="AY224" s="146" t="s">
        <v>164</v>
      </c>
    </row>
    <row r="225" spans="2:65" s="1" customFormat="1" ht="16.5" customHeight="1">
      <c r="B225" s="30"/>
      <c r="C225" s="162" t="s">
        <v>404</v>
      </c>
      <c r="D225" s="163" t="s">
        <v>536</v>
      </c>
      <c r="E225" s="164" t="s">
        <v>1675</v>
      </c>
      <c r="F225" s="165" t="s">
        <v>1676</v>
      </c>
      <c r="G225" s="166" t="s">
        <v>347</v>
      </c>
      <c r="H225" s="167">
        <v>8</v>
      </c>
      <c r="I225" s="168"/>
      <c r="J225" s="169">
        <f>ROUND(I225*H225,2)</f>
        <v>0</v>
      </c>
      <c r="K225" s="165" t="s">
        <v>325</v>
      </c>
      <c r="L225" s="170"/>
      <c r="M225" s="171" t="s">
        <v>1</v>
      </c>
      <c r="N225" s="172" t="s">
        <v>47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331</v>
      </c>
      <c r="AT225" s="142" t="s">
        <v>536</v>
      </c>
      <c r="AU225" s="142" t="s">
        <v>114</v>
      </c>
      <c r="AY225" s="15" t="s">
        <v>164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114</v>
      </c>
      <c r="BK225" s="143">
        <f>ROUND(I225*H225,2)</f>
        <v>0</v>
      </c>
      <c r="BL225" s="15" t="s">
        <v>245</v>
      </c>
      <c r="BM225" s="142" t="s">
        <v>1677</v>
      </c>
    </row>
    <row r="226" spans="2:65" s="12" customFormat="1" ht="11.25">
      <c r="B226" s="144"/>
      <c r="D226" s="145" t="s">
        <v>174</v>
      </c>
      <c r="E226" s="146" t="s">
        <v>1</v>
      </c>
      <c r="F226" s="147" t="s">
        <v>1678</v>
      </c>
      <c r="H226" s="148">
        <v>8</v>
      </c>
      <c r="I226" s="149"/>
      <c r="L226" s="144"/>
      <c r="M226" s="150"/>
      <c r="T226" s="151"/>
      <c r="AT226" s="146" t="s">
        <v>174</v>
      </c>
      <c r="AU226" s="146" t="s">
        <v>114</v>
      </c>
      <c r="AV226" s="12" t="s">
        <v>114</v>
      </c>
      <c r="AW226" s="12" t="s">
        <v>35</v>
      </c>
      <c r="AX226" s="12" t="s">
        <v>89</v>
      </c>
      <c r="AY226" s="146" t="s">
        <v>164</v>
      </c>
    </row>
    <row r="227" spans="2:65" s="1" customFormat="1" ht="16.5" customHeight="1">
      <c r="B227" s="30"/>
      <c r="C227" s="162" t="s">
        <v>411</v>
      </c>
      <c r="D227" s="163" t="s">
        <v>536</v>
      </c>
      <c r="E227" s="164" t="s">
        <v>1679</v>
      </c>
      <c r="F227" s="165" t="s">
        <v>1680</v>
      </c>
      <c r="G227" s="166" t="s">
        <v>347</v>
      </c>
      <c r="H227" s="167">
        <v>20</v>
      </c>
      <c r="I227" s="168"/>
      <c r="J227" s="169">
        <f>ROUND(I227*H227,2)</f>
        <v>0</v>
      </c>
      <c r="K227" s="165" t="s">
        <v>325</v>
      </c>
      <c r="L227" s="170"/>
      <c r="M227" s="171" t="s">
        <v>1</v>
      </c>
      <c r="N227" s="172" t="s">
        <v>47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331</v>
      </c>
      <c r="AT227" s="142" t="s">
        <v>536</v>
      </c>
      <c r="AU227" s="142" t="s">
        <v>114</v>
      </c>
      <c r="AY227" s="15" t="s">
        <v>164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114</v>
      </c>
      <c r="BK227" s="143">
        <f>ROUND(I227*H227,2)</f>
        <v>0</v>
      </c>
      <c r="BL227" s="15" t="s">
        <v>245</v>
      </c>
      <c r="BM227" s="142" t="s">
        <v>1681</v>
      </c>
    </row>
    <row r="228" spans="2:65" s="12" customFormat="1" ht="11.25">
      <c r="B228" s="144"/>
      <c r="D228" s="145" t="s">
        <v>174</v>
      </c>
      <c r="E228" s="146" t="s">
        <v>1</v>
      </c>
      <c r="F228" s="147" t="s">
        <v>1682</v>
      </c>
      <c r="H228" s="148">
        <v>20</v>
      </c>
      <c r="I228" s="149"/>
      <c r="L228" s="144"/>
      <c r="M228" s="150"/>
      <c r="T228" s="151"/>
      <c r="AT228" s="146" t="s">
        <v>174</v>
      </c>
      <c r="AU228" s="146" t="s">
        <v>114</v>
      </c>
      <c r="AV228" s="12" t="s">
        <v>114</v>
      </c>
      <c r="AW228" s="12" t="s">
        <v>35</v>
      </c>
      <c r="AX228" s="12" t="s">
        <v>89</v>
      </c>
      <c r="AY228" s="146" t="s">
        <v>164</v>
      </c>
    </row>
    <row r="229" spans="2:65" s="1" customFormat="1" ht="16.5" customHeight="1">
      <c r="B229" s="30"/>
      <c r="C229" s="162" t="s">
        <v>416</v>
      </c>
      <c r="D229" s="163" t="s">
        <v>536</v>
      </c>
      <c r="E229" s="164" t="s">
        <v>1683</v>
      </c>
      <c r="F229" s="165" t="s">
        <v>1684</v>
      </c>
      <c r="G229" s="166" t="s">
        <v>347</v>
      </c>
      <c r="H229" s="167">
        <v>20</v>
      </c>
      <c r="I229" s="168"/>
      <c r="J229" s="169">
        <f>ROUND(I229*H229,2)</f>
        <v>0</v>
      </c>
      <c r="K229" s="165" t="s">
        <v>325</v>
      </c>
      <c r="L229" s="170"/>
      <c r="M229" s="171" t="s">
        <v>1</v>
      </c>
      <c r="N229" s="172" t="s">
        <v>47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331</v>
      </c>
      <c r="AT229" s="142" t="s">
        <v>536</v>
      </c>
      <c r="AU229" s="142" t="s">
        <v>114</v>
      </c>
      <c r="AY229" s="15" t="s">
        <v>164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114</v>
      </c>
      <c r="BK229" s="143">
        <f>ROUND(I229*H229,2)</f>
        <v>0</v>
      </c>
      <c r="BL229" s="15" t="s">
        <v>245</v>
      </c>
      <c r="BM229" s="142" t="s">
        <v>1685</v>
      </c>
    </row>
    <row r="230" spans="2:65" s="12" customFormat="1" ht="11.25">
      <c r="B230" s="144"/>
      <c r="D230" s="145" t="s">
        <v>174</v>
      </c>
      <c r="E230" s="146" t="s">
        <v>1</v>
      </c>
      <c r="F230" s="147" t="s">
        <v>268</v>
      </c>
      <c r="H230" s="148">
        <v>20</v>
      </c>
      <c r="I230" s="149"/>
      <c r="L230" s="144"/>
      <c r="M230" s="150"/>
      <c r="T230" s="151"/>
      <c r="AT230" s="146" t="s">
        <v>174</v>
      </c>
      <c r="AU230" s="146" t="s">
        <v>114</v>
      </c>
      <c r="AV230" s="12" t="s">
        <v>114</v>
      </c>
      <c r="AW230" s="12" t="s">
        <v>35</v>
      </c>
      <c r="AX230" s="12" t="s">
        <v>89</v>
      </c>
      <c r="AY230" s="146" t="s">
        <v>164</v>
      </c>
    </row>
    <row r="231" spans="2:65" s="1" customFormat="1" ht="16.5" customHeight="1">
      <c r="B231" s="30"/>
      <c r="C231" s="162" t="s">
        <v>421</v>
      </c>
      <c r="D231" s="163" t="s">
        <v>536</v>
      </c>
      <c r="E231" s="164" t="s">
        <v>1686</v>
      </c>
      <c r="F231" s="165" t="s">
        <v>1687</v>
      </c>
      <c r="G231" s="166" t="s">
        <v>347</v>
      </c>
      <c r="H231" s="167">
        <v>35</v>
      </c>
      <c r="I231" s="168"/>
      <c r="J231" s="169">
        <f>ROUND(I231*H231,2)</f>
        <v>0</v>
      </c>
      <c r="K231" s="165" t="s">
        <v>325</v>
      </c>
      <c r="L231" s="170"/>
      <c r="M231" s="171" t="s">
        <v>1</v>
      </c>
      <c r="N231" s="172" t="s">
        <v>47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331</v>
      </c>
      <c r="AT231" s="142" t="s">
        <v>536</v>
      </c>
      <c r="AU231" s="142" t="s">
        <v>114</v>
      </c>
      <c r="AY231" s="15" t="s">
        <v>164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114</v>
      </c>
      <c r="BK231" s="143">
        <f>ROUND(I231*H231,2)</f>
        <v>0</v>
      </c>
      <c r="BL231" s="15" t="s">
        <v>245</v>
      </c>
      <c r="BM231" s="142" t="s">
        <v>1688</v>
      </c>
    </row>
    <row r="232" spans="2:65" s="12" customFormat="1" ht="11.25">
      <c r="B232" s="144"/>
      <c r="D232" s="145" t="s">
        <v>174</v>
      </c>
      <c r="E232" s="146" t="s">
        <v>1</v>
      </c>
      <c r="F232" s="147" t="s">
        <v>1689</v>
      </c>
      <c r="H232" s="148">
        <v>35</v>
      </c>
      <c r="I232" s="149"/>
      <c r="L232" s="144"/>
      <c r="M232" s="150"/>
      <c r="T232" s="151"/>
      <c r="AT232" s="146" t="s">
        <v>174</v>
      </c>
      <c r="AU232" s="146" t="s">
        <v>114</v>
      </c>
      <c r="AV232" s="12" t="s">
        <v>114</v>
      </c>
      <c r="AW232" s="12" t="s">
        <v>35</v>
      </c>
      <c r="AX232" s="12" t="s">
        <v>89</v>
      </c>
      <c r="AY232" s="146" t="s">
        <v>164</v>
      </c>
    </row>
    <row r="233" spans="2:65" s="1" customFormat="1" ht="16.5" customHeight="1">
      <c r="B233" s="30"/>
      <c r="C233" s="130" t="s">
        <v>425</v>
      </c>
      <c r="D233" s="131" t="s">
        <v>167</v>
      </c>
      <c r="E233" s="132" t="s">
        <v>1690</v>
      </c>
      <c r="F233" s="133" t="s">
        <v>1691</v>
      </c>
      <c r="G233" s="134" t="s">
        <v>521</v>
      </c>
      <c r="H233" s="135">
        <v>1</v>
      </c>
      <c r="I233" s="136"/>
      <c r="J233" s="137">
        <f>ROUND(I233*H233,2)</f>
        <v>0</v>
      </c>
      <c r="K233" s="133" t="s">
        <v>325</v>
      </c>
      <c r="L233" s="30"/>
      <c r="M233" s="138" t="s">
        <v>1</v>
      </c>
      <c r="N233" s="139" t="s">
        <v>47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245</v>
      </c>
      <c r="AT233" s="142" t="s">
        <v>167</v>
      </c>
      <c r="AU233" s="142" t="s">
        <v>114</v>
      </c>
      <c r="AY233" s="15" t="s">
        <v>164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114</v>
      </c>
      <c r="BK233" s="143">
        <f>ROUND(I233*H233,2)</f>
        <v>0</v>
      </c>
      <c r="BL233" s="15" t="s">
        <v>245</v>
      </c>
      <c r="BM233" s="142" t="s">
        <v>1692</v>
      </c>
    </row>
    <row r="234" spans="2:65" s="12" customFormat="1" ht="11.25">
      <c r="B234" s="144"/>
      <c r="D234" s="145" t="s">
        <v>174</v>
      </c>
      <c r="E234" s="146" t="s">
        <v>1</v>
      </c>
      <c r="F234" s="147" t="s">
        <v>89</v>
      </c>
      <c r="H234" s="148">
        <v>1</v>
      </c>
      <c r="I234" s="149"/>
      <c r="L234" s="144"/>
      <c r="M234" s="150"/>
      <c r="T234" s="151"/>
      <c r="AT234" s="146" t="s">
        <v>174</v>
      </c>
      <c r="AU234" s="146" t="s">
        <v>114</v>
      </c>
      <c r="AV234" s="12" t="s">
        <v>114</v>
      </c>
      <c r="AW234" s="12" t="s">
        <v>35</v>
      </c>
      <c r="AX234" s="12" t="s">
        <v>89</v>
      </c>
      <c r="AY234" s="146" t="s">
        <v>164</v>
      </c>
    </row>
    <row r="235" spans="2:65" s="1" customFormat="1" ht="16.5" customHeight="1">
      <c r="B235" s="30"/>
      <c r="C235" s="130" t="s">
        <v>429</v>
      </c>
      <c r="D235" s="131" t="s">
        <v>167</v>
      </c>
      <c r="E235" s="132" t="s">
        <v>1693</v>
      </c>
      <c r="F235" s="133" t="s">
        <v>1694</v>
      </c>
      <c r="G235" s="134" t="s">
        <v>347</v>
      </c>
      <c r="H235" s="135">
        <v>2</v>
      </c>
      <c r="I235" s="136"/>
      <c r="J235" s="137">
        <f>ROUND(I235*H235,2)</f>
        <v>0</v>
      </c>
      <c r="K235" s="133" t="s">
        <v>171</v>
      </c>
      <c r="L235" s="30"/>
      <c r="M235" s="138" t="s">
        <v>1</v>
      </c>
      <c r="N235" s="139" t="s">
        <v>47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245</v>
      </c>
      <c r="AT235" s="142" t="s">
        <v>167</v>
      </c>
      <c r="AU235" s="142" t="s">
        <v>114</v>
      </c>
      <c r="AY235" s="15" t="s">
        <v>164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114</v>
      </c>
      <c r="BK235" s="143">
        <f>ROUND(I235*H235,2)</f>
        <v>0</v>
      </c>
      <c r="BL235" s="15" t="s">
        <v>245</v>
      </c>
      <c r="BM235" s="142" t="s">
        <v>1695</v>
      </c>
    </row>
    <row r="236" spans="2:65" s="12" customFormat="1" ht="11.25">
      <c r="B236" s="144"/>
      <c r="D236" s="145" t="s">
        <v>174</v>
      </c>
      <c r="E236" s="146" t="s">
        <v>1</v>
      </c>
      <c r="F236" s="147" t="s">
        <v>114</v>
      </c>
      <c r="H236" s="148">
        <v>2</v>
      </c>
      <c r="I236" s="149"/>
      <c r="L236" s="144"/>
      <c r="M236" s="150"/>
      <c r="T236" s="151"/>
      <c r="AT236" s="146" t="s">
        <v>174</v>
      </c>
      <c r="AU236" s="146" t="s">
        <v>114</v>
      </c>
      <c r="AV236" s="12" t="s">
        <v>114</v>
      </c>
      <c r="AW236" s="12" t="s">
        <v>35</v>
      </c>
      <c r="AX236" s="12" t="s">
        <v>89</v>
      </c>
      <c r="AY236" s="146" t="s">
        <v>164</v>
      </c>
    </row>
    <row r="237" spans="2:65" s="1" customFormat="1" ht="16.5" customHeight="1">
      <c r="B237" s="30"/>
      <c r="C237" s="162" t="s">
        <v>434</v>
      </c>
      <c r="D237" s="163" t="s">
        <v>536</v>
      </c>
      <c r="E237" s="164" t="s">
        <v>1696</v>
      </c>
      <c r="F237" s="165" t="s">
        <v>1697</v>
      </c>
      <c r="G237" s="166" t="s">
        <v>347</v>
      </c>
      <c r="H237" s="167">
        <v>2</v>
      </c>
      <c r="I237" s="168"/>
      <c r="J237" s="169">
        <f>ROUND(I237*H237,2)</f>
        <v>0</v>
      </c>
      <c r="K237" s="165" t="s">
        <v>325</v>
      </c>
      <c r="L237" s="170"/>
      <c r="M237" s="171" t="s">
        <v>1</v>
      </c>
      <c r="N237" s="172" t="s">
        <v>47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331</v>
      </c>
      <c r="AT237" s="142" t="s">
        <v>536</v>
      </c>
      <c r="AU237" s="142" t="s">
        <v>114</v>
      </c>
      <c r="AY237" s="15" t="s">
        <v>164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114</v>
      </c>
      <c r="BK237" s="143">
        <f>ROUND(I237*H237,2)</f>
        <v>0</v>
      </c>
      <c r="BL237" s="15" t="s">
        <v>245</v>
      </c>
      <c r="BM237" s="142" t="s">
        <v>1698</v>
      </c>
    </row>
    <row r="238" spans="2:65" s="12" customFormat="1" ht="11.25">
      <c r="B238" s="144"/>
      <c r="D238" s="145" t="s">
        <v>174</v>
      </c>
      <c r="E238" s="146" t="s">
        <v>1</v>
      </c>
      <c r="F238" s="147" t="s">
        <v>114</v>
      </c>
      <c r="H238" s="148">
        <v>2</v>
      </c>
      <c r="I238" s="149"/>
      <c r="L238" s="144"/>
      <c r="M238" s="150"/>
      <c r="T238" s="151"/>
      <c r="AT238" s="146" t="s">
        <v>174</v>
      </c>
      <c r="AU238" s="146" t="s">
        <v>114</v>
      </c>
      <c r="AV238" s="12" t="s">
        <v>114</v>
      </c>
      <c r="AW238" s="12" t="s">
        <v>35</v>
      </c>
      <c r="AX238" s="12" t="s">
        <v>89</v>
      </c>
      <c r="AY238" s="146" t="s">
        <v>164</v>
      </c>
    </row>
    <row r="239" spans="2:65" s="1" customFormat="1" ht="16.5" customHeight="1">
      <c r="B239" s="30"/>
      <c r="C239" s="162" t="s">
        <v>439</v>
      </c>
      <c r="D239" s="163" t="s">
        <v>536</v>
      </c>
      <c r="E239" s="164" t="s">
        <v>1699</v>
      </c>
      <c r="F239" s="165" t="s">
        <v>1700</v>
      </c>
      <c r="G239" s="166" t="s">
        <v>347</v>
      </c>
      <c r="H239" s="167">
        <v>2</v>
      </c>
      <c r="I239" s="168"/>
      <c r="J239" s="169">
        <f>ROUND(I239*H239,2)</f>
        <v>0</v>
      </c>
      <c r="K239" s="165" t="s">
        <v>325</v>
      </c>
      <c r="L239" s="170"/>
      <c r="M239" s="171" t="s">
        <v>1</v>
      </c>
      <c r="N239" s="172" t="s">
        <v>47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331</v>
      </c>
      <c r="AT239" s="142" t="s">
        <v>536</v>
      </c>
      <c r="AU239" s="142" t="s">
        <v>114</v>
      </c>
      <c r="AY239" s="15" t="s">
        <v>164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114</v>
      </c>
      <c r="BK239" s="143">
        <f>ROUND(I239*H239,2)</f>
        <v>0</v>
      </c>
      <c r="BL239" s="15" t="s">
        <v>245</v>
      </c>
      <c r="BM239" s="142" t="s">
        <v>1701</v>
      </c>
    </row>
    <row r="240" spans="2:65" s="12" customFormat="1" ht="11.25">
      <c r="B240" s="144"/>
      <c r="D240" s="145" t="s">
        <v>174</v>
      </c>
      <c r="E240" s="146" t="s">
        <v>1</v>
      </c>
      <c r="F240" s="147" t="s">
        <v>114</v>
      </c>
      <c r="H240" s="148">
        <v>2</v>
      </c>
      <c r="I240" s="149"/>
      <c r="L240" s="144"/>
      <c r="M240" s="150"/>
      <c r="T240" s="151"/>
      <c r="AT240" s="146" t="s">
        <v>174</v>
      </c>
      <c r="AU240" s="146" t="s">
        <v>114</v>
      </c>
      <c r="AV240" s="12" t="s">
        <v>114</v>
      </c>
      <c r="AW240" s="12" t="s">
        <v>35</v>
      </c>
      <c r="AX240" s="12" t="s">
        <v>89</v>
      </c>
      <c r="AY240" s="146" t="s">
        <v>164</v>
      </c>
    </row>
    <row r="241" spans="2:65" s="1" customFormat="1" ht="16.5" customHeight="1">
      <c r="B241" s="30"/>
      <c r="C241" s="130" t="s">
        <v>443</v>
      </c>
      <c r="D241" s="131" t="s">
        <v>167</v>
      </c>
      <c r="E241" s="132" t="s">
        <v>1702</v>
      </c>
      <c r="F241" s="133" t="s">
        <v>1703</v>
      </c>
      <c r="G241" s="134" t="s">
        <v>347</v>
      </c>
      <c r="H241" s="135">
        <v>4</v>
      </c>
      <c r="I241" s="136"/>
      <c r="J241" s="137">
        <f>ROUND(I241*H241,2)</f>
        <v>0</v>
      </c>
      <c r="K241" s="133" t="s">
        <v>171</v>
      </c>
      <c r="L241" s="30"/>
      <c r="M241" s="138" t="s">
        <v>1</v>
      </c>
      <c r="N241" s="139" t="s">
        <v>47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245</v>
      </c>
      <c r="AT241" s="142" t="s">
        <v>167</v>
      </c>
      <c r="AU241" s="142" t="s">
        <v>114</v>
      </c>
      <c r="AY241" s="15" t="s">
        <v>164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114</v>
      </c>
      <c r="BK241" s="143">
        <f>ROUND(I241*H241,2)</f>
        <v>0</v>
      </c>
      <c r="BL241" s="15" t="s">
        <v>245</v>
      </c>
      <c r="BM241" s="142" t="s">
        <v>1704</v>
      </c>
    </row>
    <row r="242" spans="2:65" s="12" customFormat="1" ht="11.25">
      <c r="B242" s="144"/>
      <c r="D242" s="145" t="s">
        <v>174</v>
      </c>
      <c r="E242" s="146" t="s">
        <v>1</v>
      </c>
      <c r="F242" s="147" t="s">
        <v>172</v>
      </c>
      <c r="H242" s="148">
        <v>4</v>
      </c>
      <c r="I242" s="149"/>
      <c r="L242" s="144"/>
      <c r="M242" s="150"/>
      <c r="T242" s="151"/>
      <c r="AT242" s="146" t="s">
        <v>174</v>
      </c>
      <c r="AU242" s="146" t="s">
        <v>114</v>
      </c>
      <c r="AV242" s="12" t="s">
        <v>114</v>
      </c>
      <c r="AW242" s="12" t="s">
        <v>35</v>
      </c>
      <c r="AX242" s="12" t="s">
        <v>89</v>
      </c>
      <c r="AY242" s="146" t="s">
        <v>164</v>
      </c>
    </row>
    <row r="243" spans="2:65" s="1" customFormat="1" ht="16.5" customHeight="1">
      <c r="B243" s="30"/>
      <c r="C243" s="162" t="s">
        <v>447</v>
      </c>
      <c r="D243" s="163" t="s">
        <v>536</v>
      </c>
      <c r="E243" s="164" t="s">
        <v>1705</v>
      </c>
      <c r="F243" s="165" t="s">
        <v>1706</v>
      </c>
      <c r="G243" s="166" t="s">
        <v>347</v>
      </c>
      <c r="H243" s="167">
        <v>4</v>
      </c>
      <c r="I243" s="168"/>
      <c r="J243" s="169">
        <f>ROUND(I243*H243,2)</f>
        <v>0</v>
      </c>
      <c r="K243" s="165" t="s">
        <v>171</v>
      </c>
      <c r="L243" s="170"/>
      <c r="M243" s="171" t="s">
        <v>1</v>
      </c>
      <c r="N243" s="172" t="s">
        <v>47</v>
      </c>
      <c r="P243" s="140">
        <f>O243*H243</f>
        <v>0</v>
      </c>
      <c r="Q243" s="140">
        <v>9.58E-3</v>
      </c>
      <c r="R243" s="140">
        <f>Q243*H243</f>
        <v>3.832E-2</v>
      </c>
      <c r="S243" s="140">
        <v>0</v>
      </c>
      <c r="T243" s="141">
        <f>S243*H243</f>
        <v>0</v>
      </c>
      <c r="AR243" s="142" t="s">
        <v>331</v>
      </c>
      <c r="AT243" s="142" t="s">
        <v>536</v>
      </c>
      <c r="AU243" s="142" t="s">
        <v>114</v>
      </c>
      <c r="AY243" s="15" t="s">
        <v>164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114</v>
      </c>
      <c r="BK243" s="143">
        <f>ROUND(I243*H243,2)</f>
        <v>0</v>
      </c>
      <c r="BL243" s="15" t="s">
        <v>245</v>
      </c>
      <c r="BM243" s="142" t="s">
        <v>1707</v>
      </c>
    </row>
    <row r="244" spans="2:65" s="12" customFormat="1" ht="11.25">
      <c r="B244" s="144"/>
      <c r="D244" s="145" t="s">
        <v>174</v>
      </c>
      <c r="E244" s="146" t="s">
        <v>1</v>
      </c>
      <c r="F244" s="147" t="s">
        <v>172</v>
      </c>
      <c r="H244" s="148">
        <v>4</v>
      </c>
      <c r="I244" s="149"/>
      <c r="L244" s="144"/>
      <c r="M244" s="150"/>
      <c r="T244" s="151"/>
      <c r="AT244" s="146" t="s">
        <v>174</v>
      </c>
      <c r="AU244" s="146" t="s">
        <v>114</v>
      </c>
      <c r="AV244" s="12" t="s">
        <v>114</v>
      </c>
      <c r="AW244" s="12" t="s">
        <v>35</v>
      </c>
      <c r="AX244" s="12" t="s">
        <v>89</v>
      </c>
      <c r="AY244" s="146" t="s">
        <v>164</v>
      </c>
    </row>
    <row r="245" spans="2:65" s="1" customFormat="1" ht="16.5" customHeight="1">
      <c r="B245" s="30"/>
      <c r="C245" s="162" t="s">
        <v>454</v>
      </c>
      <c r="D245" s="163" t="s">
        <v>536</v>
      </c>
      <c r="E245" s="164" t="s">
        <v>1708</v>
      </c>
      <c r="F245" s="165" t="s">
        <v>1709</v>
      </c>
      <c r="G245" s="166" t="s">
        <v>347</v>
      </c>
      <c r="H245" s="167">
        <v>4</v>
      </c>
      <c r="I245" s="168"/>
      <c r="J245" s="169">
        <f>ROUND(I245*H245,2)</f>
        <v>0</v>
      </c>
      <c r="K245" s="165" t="s">
        <v>171</v>
      </c>
      <c r="L245" s="170"/>
      <c r="M245" s="171" t="s">
        <v>1</v>
      </c>
      <c r="N245" s="172" t="s">
        <v>47</v>
      </c>
      <c r="P245" s="140">
        <f>O245*H245</f>
        <v>0</v>
      </c>
      <c r="Q245" s="140">
        <v>8.9999999999999998E-4</v>
      </c>
      <c r="R245" s="140">
        <f>Q245*H245</f>
        <v>3.5999999999999999E-3</v>
      </c>
      <c r="S245" s="140">
        <v>0</v>
      </c>
      <c r="T245" s="141">
        <f>S245*H245</f>
        <v>0</v>
      </c>
      <c r="AR245" s="142" t="s">
        <v>331</v>
      </c>
      <c r="AT245" s="142" t="s">
        <v>536</v>
      </c>
      <c r="AU245" s="142" t="s">
        <v>114</v>
      </c>
      <c r="AY245" s="15" t="s">
        <v>164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114</v>
      </c>
      <c r="BK245" s="143">
        <f>ROUND(I245*H245,2)</f>
        <v>0</v>
      </c>
      <c r="BL245" s="15" t="s">
        <v>245</v>
      </c>
      <c r="BM245" s="142" t="s">
        <v>1710</v>
      </c>
    </row>
    <row r="246" spans="2:65" s="12" customFormat="1" ht="11.25">
      <c r="B246" s="144"/>
      <c r="D246" s="145" t="s">
        <v>174</v>
      </c>
      <c r="E246" s="146" t="s">
        <v>1</v>
      </c>
      <c r="F246" s="147" t="s">
        <v>172</v>
      </c>
      <c r="H246" s="148">
        <v>4</v>
      </c>
      <c r="I246" s="149"/>
      <c r="L246" s="144"/>
      <c r="M246" s="150"/>
      <c r="T246" s="151"/>
      <c r="AT246" s="146" t="s">
        <v>174</v>
      </c>
      <c r="AU246" s="146" t="s">
        <v>114</v>
      </c>
      <c r="AV246" s="12" t="s">
        <v>114</v>
      </c>
      <c r="AW246" s="12" t="s">
        <v>35</v>
      </c>
      <c r="AX246" s="12" t="s">
        <v>89</v>
      </c>
      <c r="AY246" s="146" t="s">
        <v>164</v>
      </c>
    </row>
    <row r="247" spans="2:65" s="1" customFormat="1" ht="24.2" customHeight="1">
      <c r="B247" s="30"/>
      <c r="C247" s="130" t="s">
        <v>460</v>
      </c>
      <c r="D247" s="131" t="s">
        <v>167</v>
      </c>
      <c r="E247" s="132" t="s">
        <v>1711</v>
      </c>
      <c r="F247" s="133" t="s">
        <v>1712</v>
      </c>
      <c r="G247" s="134" t="s">
        <v>347</v>
      </c>
      <c r="H247" s="135">
        <v>1</v>
      </c>
      <c r="I247" s="136"/>
      <c r="J247" s="137">
        <f>ROUND(I247*H247,2)</f>
        <v>0</v>
      </c>
      <c r="K247" s="133" t="s">
        <v>325</v>
      </c>
      <c r="L247" s="30"/>
      <c r="M247" s="138" t="s">
        <v>1</v>
      </c>
      <c r="N247" s="139" t="s">
        <v>47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245</v>
      </c>
      <c r="AT247" s="142" t="s">
        <v>167</v>
      </c>
      <c r="AU247" s="142" t="s">
        <v>114</v>
      </c>
      <c r="AY247" s="15" t="s">
        <v>164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114</v>
      </c>
      <c r="BK247" s="143">
        <f>ROUND(I247*H247,2)</f>
        <v>0</v>
      </c>
      <c r="BL247" s="15" t="s">
        <v>245</v>
      </c>
      <c r="BM247" s="142" t="s">
        <v>1713</v>
      </c>
    </row>
    <row r="248" spans="2:65" s="12" customFormat="1" ht="11.25">
      <c r="B248" s="144"/>
      <c r="D248" s="145" t="s">
        <v>174</v>
      </c>
      <c r="E248" s="146" t="s">
        <v>1</v>
      </c>
      <c r="F248" s="147" t="s">
        <v>89</v>
      </c>
      <c r="H248" s="148">
        <v>1</v>
      </c>
      <c r="I248" s="149"/>
      <c r="L248" s="144"/>
      <c r="M248" s="150"/>
      <c r="T248" s="151"/>
      <c r="AT248" s="146" t="s">
        <v>174</v>
      </c>
      <c r="AU248" s="146" t="s">
        <v>114</v>
      </c>
      <c r="AV248" s="12" t="s">
        <v>114</v>
      </c>
      <c r="AW248" s="12" t="s">
        <v>35</v>
      </c>
      <c r="AX248" s="12" t="s">
        <v>89</v>
      </c>
      <c r="AY248" s="146" t="s">
        <v>164</v>
      </c>
    </row>
    <row r="249" spans="2:65" s="1" customFormat="1" ht="16.5" customHeight="1">
      <c r="B249" s="30"/>
      <c r="C249" s="130" t="s">
        <v>465</v>
      </c>
      <c r="D249" s="131" t="s">
        <v>167</v>
      </c>
      <c r="E249" s="132" t="s">
        <v>1714</v>
      </c>
      <c r="F249" s="133" t="s">
        <v>1715</v>
      </c>
      <c r="G249" s="134" t="s">
        <v>347</v>
      </c>
      <c r="H249" s="135">
        <v>4</v>
      </c>
      <c r="I249" s="136"/>
      <c r="J249" s="137">
        <f>ROUND(I249*H249,2)</f>
        <v>0</v>
      </c>
      <c r="K249" s="133" t="s">
        <v>171</v>
      </c>
      <c r="L249" s="30"/>
      <c r="M249" s="138" t="s">
        <v>1</v>
      </c>
      <c r="N249" s="139" t="s">
        <v>47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245</v>
      </c>
      <c r="AT249" s="142" t="s">
        <v>167</v>
      </c>
      <c r="AU249" s="142" t="s">
        <v>114</v>
      </c>
      <c r="AY249" s="15" t="s">
        <v>164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114</v>
      </c>
      <c r="BK249" s="143">
        <f>ROUND(I249*H249,2)</f>
        <v>0</v>
      </c>
      <c r="BL249" s="15" t="s">
        <v>245</v>
      </c>
      <c r="BM249" s="142" t="s">
        <v>1716</v>
      </c>
    </row>
    <row r="250" spans="2:65" s="12" customFormat="1" ht="11.25">
      <c r="B250" s="144"/>
      <c r="D250" s="145" t="s">
        <v>174</v>
      </c>
      <c r="E250" s="146" t="s">
        <v>1</v>
      </c>
      <c r="F250" s="147" t="s">
        <v>172</v>
      </c>
      <c r="H250" s="148">
        <v>4</v>
      </c>
      <c r="I250" s="149"/>
      <c r="L250" s="144"/>
      <c r="M250" s="150"/>
      <c r="T250" s="151"/>
      <c r="AT250" s="146" t="s">
        <v>174</v>
      </c>
      <c r="AU250" s="146" t="s">
        <v>114</v>
      </c>
      <c r="AV250" s="12" t="s">
        <v>114</v>
      </c>
      <c r="AW250" s="12" t="s">
        <v>35</v>
      </c>
      <c r="AX250" s="12" t="s">
        <v>89</v>
      </c>
      <c r="AY250" s="146" t="s">
        <v>164</v>
      </c>
    </row>
    <row r="251" spans="2:65" s="1" customFormat="1" ht="16.5" customHeight="1">
      <c r="B251" s="30"/>
      <c r="C251" s="162" t="s">
        <v>469</v>
      </c>
      <c r="D251" s="163" t="s">
        <v>536</v>
      </c>
      <c r="E251" s="164" t="s">
        <v>1717</v>
      </c>
      <c r="F251" s="165" t="s">
        <v>1718</v>
      </c>
      <c r="G251" s="166" t="s">
        <v>347</v>
      </c>
      <c r="H251" s="167">
        <v>1</v>
      </c>
      <c r="I251" s="168"/>
      <c r="J251" s="169">
        <f>ROUND(I251*H251,2)</f>
        <v>0</v>
      </c>
      <c r="K251" s="165" t="s">
        <v>325</v>
      </c>
      <c r="L251" s="170"/>
      <c r="M251" s="171" t="s">
        <v>1</v>
      </c>
      <c r="N251" s="172" t="s">
        <v>47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331</v>
      </c>
      <c r="AT251" s="142" t="s">
        <v>536</v>
      </c>
      <c r="AU251" s="142" t="s">
        <v>114</v>
      </c>
      <c r="AY251" s="15" t="s">
        <v>164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114</v>
      </c>
      <c r="BK251" s="143">
        <f>ROUND(I251*H251,2)</f>
        <v>0</v>
      </c>
      <c r="BL251" s="15" t="s">
        <v>245</v>
      </c>
      <c r="BM251" s="142" t="s">
        <v>1719</v>
      </c>
    </row>
    <row r="252" spans="2:65" s="12" customFormat="1" ht="11.25">
      <c r="B252" s="144"/>
      <c r="D252" s="145" t="s">
        <v>174</v>
      </c>
      <c r="E252" s="146" t="s">
        <v>1</v>
      </c>
      <c r="F252" s="147" t="s">
        <v>89</v>
      </c>
      <c r="H252" s="148">
        <v>1</v>
      </c>
      <c r="I252" s="149"/>
      <c r="L252" s="144"/>
      <c r="M252" s="150"/>
      <c r="T252" s="151"/>
      <c r="AT252" s="146" t="s">
        <v>174</v>
      </c>
      <c r="AU252" s="146" t="s">
        <v>114</v>
      </c>
      <c r="AV252" s="12" t="s">
        <v>114</v>
      </c>
      <c r="AW252" s="12" t="s">
        <v>35</v>
      </c>
      <c r="AX252" s="12" t="s">
        <v>89</v>
      </c>
      <c r="AY252" s="146" t="s">
        <v>164</v>
      </c>
    </row>
    <row r="253" spans="2:65" s="1" customFormat="1" ht="16.5" customHeight="1">
      <c r="B253" s="30"/>
      <c r="C253" s="130" t="s">
        <v>474</v>
      </c>
      <c r="D253" s="131" t="s">
        <v>167</v>
      </c>
      <c r="E253" s="132" t="s">
        <v>1720</v>
      </c>
      <c r="F253" s="133" t="s">
        <v>1721</v>
      </c>
      <c r="G253" s="134" t="s">
        <v>276</v>
      </c>
      <c r="H253" s="135">
        <v>60</v>
      </c>
      <c r="I253" s="136"/>
      <c r="J253" s="137">
        <f>ROUND(I253*H253,2)</f>
        <v>0</v>
      </c>
      <c r="K253" s="133" t="s">
        <v>1</v>
      </c>
      <c r="L253" s="30"/>
      <c r="M253" s="138" t="s">
        <v>1</v>
      </c>
      <c r="N253" s="139" t="s">
        <v>47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245</v>
      </c>
      <c r="AT253" s="142" t="s">
        <v>167</v>
      </c>
      <c r="AU253" s="142" t="s">
        <v>114</v>
      </c>
      <c r="AY253" s="15" t="s">
        <v>164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114</v>
      </c>
      <c r="BK253" s="143">
        <f>ROUND(I253*H253,2)</f>
        <v>0</v>
      </c>
      <c r="BL253" s="15" t="s">
        <v>245</v>
      </c>
      <c r="BM253" s="142" t="s">
        <v>1722</v>
      </c>
    </row>
    <row r="254" spans="2:65" s="12" customFormat="1" ht="11.25">
      <c r="B254" s="144"/>
      <c r="D254" s="145" t="s">
        <v>174</v>
      </c>
      <c r="E254" s="146" t="s">
        <v>1</v>
      </c>
      <c r="F254" s="147" t="s">
        <v>474</v>
      </c>
      <c r="H254" s="148">
        <v>60</v>
      </c>
      <c r="I254" s="149"/>
      <c r="L254" s="144"/>
      <c r="M254" s="150"/>
      <c r="T254" s="151"/>
      <c r="AT254" s="146" t="s">
        <v>174</v>
      </c>
      <c r="AU254" s="146" t="s">
        <v>114</v>
      </c>
      <c r="AV254" s="12" t="s">
        <v>114</v>
      </c>
      <c r="AW254" s="12" t="s">
        <v>35</v>
      </c>
      <c r="AX254" s="12" t="s">
        <v>89</v>
      </c>
      <c r="AY254" s="146" t="s">
        <v>164</v>
      </c>
    </row>
    <row r="255" spans="2:65" s="1" customFormat="1" ht="16.5" customHeight="1">
      <c r="B255" s="30"/>
      <c r="C255" s="130" t="s">
        <v>479</v>
      </c>
      <c r="D255" s="131" t="s">
        <v>167</v>
      </c>
      <c r="E255" s="132" t="s">
        <v>1723</v>
      </c>
      <c r="F255" s="133" t="s">
        <v>1724</v>
      </c>
      <c r="G255" s="134" t="s">
        <v>271</v>
      </c>
      <c r="H255" s="135">
        <v>0.7</v>
      </c>
      <c r="I255" s="136"/>
      <c r="J255" s="137">
        <f>ROUND(I255*H255,2)</f>
        <v>0</v>
      </c>
      <c r="K255" s="133" t="s">
        <v>171</v>
      </c>
      <c r="L255" s="30"/>
      <c r="M255" s="138" t="s">
        <v>1</v>
      </c>
      <c r="N255" s="139" t="s">
        <v>47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245</v>
      </c>
      <c r="AT255" s="142" t="s">
        <v>167</v>
      </c>
      <c r="AU255" s="142" t="s">
        <v>114</v>
      </c>
      <c r="AY255" s="15" t="s">
        <v>164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114</v>
      </c>
      <c r="BK255" s="143">
        <f>ROUND(I255*H255,2)</f>
        <v>0</v>
      </c>
      <c r="BL255" s="15" t="s">
        <v>245</v>
      </c>
      <c r="BM255" s="142" t="s">
        <v>1725</v>
      </c>
    </row>
    <row r="256" spans="2:65" s="12" customFormat="1" ht="11.25">
      <c r="B256" s="144"/>
      <c r="D256" s="145" t="s">
        <v>174</v>
      </c>
      <c r="E256" s="146" t="s">
        <v>1</v>
      </c>
      <c r="F256" s="147" t="s">
        <v>1457</v>
      </c>
      <c r="H256" s="148">
        <v>0.7</v>
      </c>
      <c r="I256" s="149"/>
      <c r="L256" s="144"/>
      <c r="M256" s="150"/>
      <c r="T256" s="151"/>
      <c r="AT256" s="146" t="s">
        <v>174</v>
      </c>
      <c r="AU256" s="146" t="s">
        <v>114</v>
      </c>
      <c r="AV256" s="12" t="s">
        <v>114</v>
      </c>
      <c r="AW256" s="12" t="s">
        <v>35</v>
      </c>
      <c r="AX256" s="12" t="s">
        <v>89</v>
      </c>
      <c r="AY256" s="146" t="s">
        <v>164</v>
      </c>
    </row>
    <row r="257" spans="2:65" s="11" customFormat="1" ht="22.9" customHeight="1">
      <c r="B257" s="118"/>
      <c r="D257" s="119" t="s">
        <v>80</v>
      </c>
      <c r="E257" s="128" t="s">
        <v>1469</v>
      </c>
      <c r="F257" s="128" t="s">
        <v>1470</v>
      </c>
      <c r="I257" s="121"/>
      <c r="J257" s="129">
        <f>BK257</f>
        <v>0</v>
      </c>
      <c r="L257" s="118"/>
      <c r="M257" s="123"/>
      <c r="P257" s="124">
        <f>SUM(P258:P259)</f>
        <v>0</v>
      </c>
      <c r="R257" s="124">
        <f>SUM(R258:R259)</f>
        <v>0</v>
      </c>
      <c r="T257" s="125">
        <f>SUM(T258:T259)</f>
        <v>0</v>
      </c>
      <c r="AR257" s="119" t="s">
        <v>114</v>
      </c>
      <c r="AT257" s="126" t="s">
        <v>80</v>
      </c>
      <c r="AU257" s="126" t="s">
        <v>89</v>
      </c>
      <c r="AY257" s="119" t="s">
        <v>164</v>
      </c>
      <c r="BK257" s="127">
        <f>SUM(BK258:BK259)</f>
        <v>0</v>
      </c>
    </row>
    <row r="258" spans="2:65" s="1" customFormat="1" ht="24.2" customHeight="1">
      <c r="B258" s="30"/>
      <c r="C258" s="130" t="s">
        <v>484</v>
      </c>
      <c r="D258" s="131" t="s">
        <v>167</v>
      </c>
      <c r="E258" s="132" t="s">
        <v>1726</v>
      </c>
      <c r="F258" s="133" t="s">
        <v>1727</v>
      </c>
      <c r="G258" s="134" t="s">
        <v>521</v>
      </c>
      <c r="H258" s="135">
        <v>1</v>
      </c>
      <c r="I258" s="136"/>
      <c r="J258" s="137">
        <f>ROUND(I258*H258,2)</f>
        <v>0</v>
      </c>
      <c r="K258" s="133" t="s">
        <v>325</v>
      </c>
      <c r="L258" s="30"/>
      <c r="M258" s="138" t="s">
        <v>1</v>
      </c>
      <c r="N258" s="139" t="s">
        <v>47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245</v>
      </c>
      <c r="AT258" s="142" t="s">
        <v>167</v>
      </c>
      <c r="AU258" s="142" t="s">
        <v>114</v>
      </c>
      <c r="AY258" s="15" t="s">
        <v>164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5" t="s">
        <v>114</v>
      </c>
      <c r="BK258" s="143">
        <f>ROUND(I258*H258,2)</f>
        <v>0</v>
      </c>
      <c r="BL258" s="15" t="s">
        <v>245</v>
      </c>
      <c r="BM258" s="142" t="s">
        <v>1728</v>
      </c>
    </row>
    <row r="259" spans="2:65" s="12" customFormat="1" ht="11.25">
      <c r="B259" s="144"/>
      <c r="D259" s="145" t="s">
        <v>174</v>
      </c>
      <c r="E259" s="146" t="s">
        <v>1</v>
      </c>
      <c r="F259" s="147" t="s">
        <v>89</v>
      </c>
      <c r="H259" s="148">
        <v>1</v>
      </c>
      <c r="I259" s="149"/>
      <c r="L259" s="144"/>
      <c r="M259" s="150"/>
      <c r="T259" s="151"/>
      <c r="AT259" s="146" t="s">
        <v>174</v>
      </c>
      <c r="AU259" s="146" t="s">
        <v>114</v>
      </c>
      <c r="AV259" s="12" t="s">
        <v>114</v>
      </c>
      <c r="AW259" s="12" t="s">
        <v>35</v>
      </c>
      <c r="AX259" s="12" t="s">
        <v>89</v>
      </c>
      <c r="AY259" s="146" t="s">
        <v>164</v>
      </c>
    </row>
    <row r="260" spans="2:65" s="11" customFormat="1" ht="25.9" customHeight="1">
      <c r="B260" s="118"/>
      <c r="D260" s="119" t="s">
        <v>80</v>
      </c>
      <c r="E260" s="120" t="s">
        <v>536</v>
      </c>
      <c r="F260" s="120" t="s">
        <v>1511</v>
      </c>
      <c r="I260" s="121"/>
      <c r="J260" s="122">
        <f>BK260</f>
        <v>0</v>
      </c>
      <c r="L260" s="118"/>
      <c r="M260" s="123"/>
      <c r="P260" s="124">
        <f>P261+P266</f>
        <v>0</v>
      </c>
      <c r="R260" s="124">
        <f>R261+R266</f>
        <v>0.17480000000000001</v>
      </c>
      <c r="T260" s="125">
        <f>T261+T266</f>
        <v>1.72942</v>
      </c>
      <c r="AR260" s="119" t="s">
        <v>180</v>
      </c>
      <c r="AT260" s="126" t="s">
        <v>80</v>
      </c>
      <c r="AU260" s="126" t="s">
        <v>81</v>
      </c>
      <c r="AY260" s="119" t="s">
        <v>164</v>
      </c>
      <c r="BK260" s="127">
        <f>BK261+BK266</f>
        <v>0</v>
      </c>
    </row>
    <row r="261" spans="2:65" s="11" customFormat="1" ht="22.9" customHeight="1">
      <c r="B261" s="118"/>
      <c r="D261" s="119" t="s">
        <v>80</v>
      </c>
      <c r="E261" s="128" t="s">
        <v>1729</v>
      </c>
      <c r="F261" s="128" t="s">
        <v>1730</v>
      </c>
      <c r="I261" s="121"/>
      <c r="J261" s="129">
        <f>BK261</f>
        <v>0</v>
      </c>
      <c r="L261" s="118"/>
      <c r="M261" s="123"/>
      <c r="P261" s="124">
        <f>SUM(P262:P265)</f>
        <v>0</v>
      </c>
      <c r="R261" s="124">
        <f>SUM(R262:R265)</f>
        <v>4.0000000000000002E-4</v>
      </c>
      <c r="T261" s="125">
        <f>SUM(T262:T265)</f>
        <v>0</v>
      </c>
      <c r="AR261" s="119" t="s">
        <v>180</v>
      </c>
      <c r="AT261" s="126" t="s">
        <v>80</v>
      </c>
      <c r="AU261" s="126" t="s">
        <v>89</v>
      </c>
      <c r="AY261" s="119" t="s">
        <v>164</v>
      </c>
      <c r="BK261" s="127">
        <f>SUM(BK262:BK265)</f>
        <v>0</v>
      </c>
    </row>
    <row r="262" spans="2:65" s="1" customFormat="1" ht="21.75" customHeight="1">
      <c r="B262" s="30"/>
      <c r="C262" s="130" t="s">
        <v>491</v>
      </c>
      <c r="D262" s="131" t="s">
        <v>167</v>
      </c>
      <c r="E262" s="132" t="s">
        <v>1731</v>
      </c>
      <c r="F262" s="133" t="s">
        <v>1732</v>
      </c>
      <c r="G262" s="134" t="s">
        <v>347</v>
      </c>
      <c r="H262" s="135">
        <v>5</v>
      </c>
      <c r="I262" s="136"/>
      <c r="J262" s="137">
        <f>ROUND(I262*H262,2)</f>
        <v>0</v>
      </c>
      <c r="K262" s="133" t="s">
        <v>171</v>
      </c>
      <c r="L262" s="30"/>
      <c r="M262" s="138" t="s">
        <v>1</v>
      </c>
      <c r="N262" s="139" t="s">
        <v>47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498</v>
      </c>
      <c r="AT262" s="142" t="s">
        <v>167</v>
      </c>
      <c r="AU262" s="142" t="s">
        <v>114</v>
      </c>
      <c r="AY262" s="15" t="s">
        <v>164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114</v>
      </c>
      <c r="BK262" s="143">
        <f>ROUND(I262*H262,2)</f>
        <v>0</v>
      </c>
      <c r="BL262" s="15" t="s">
        <v>498</v>
      </c>
      <c r="BM262" s="142" t="s">
        <v>1733</v>
      </c>
    </row>
    <row r="263" spans="2:65" s="12" customFormat="1" ht="11.25">
      <c r="B263" s="144"/>
      <c r="D263" s="145" t="s">
        <v>174</v>
      </c>
      <c r="E263" s="146" t="s">
        <v>1</v>
      </c>
      <c r="F263" s="147" t="s">
        <v>1734</v>
      </c>
      <c r="H263" s="148">
        <v>5</v>
      </c>
      <c r="I263" s="149"/>
      <c r="L263" s="144"/>
      <c r="M263" s="150"/>
      <c r="T263" s="151"/>
      <c r="AT263" s="146" t="s">
        <v>174</v>
      </c>
      <c r="AU263" s="146" t="s">
        <v>114</v>
      </c>
      <c r="AV263" s="12" t="s">
        <v>114</v>
      </c>
      <c r="AW263" s="12" t="s">
        <v>35</v>
      </c>
      <c r="AX263" s="12" t="s">
        <v>89</v>
      </c>
      <c r="AY263" s="146" t="s">
        <v>164</v>
      </c>
    </row>
    <row r="264" spans="2:65" s="1" customFormat="1" ht="16.5" customHeight="1">
      <c r="B264" s="30"/>
      <c r="C264" s="162" t="s">
        <v>498</v>
      </c>
      <c r="D264" s="163" t="s">
        <v>536</v>
      </c>
      <c r="E264" s="164" t="s">
        <v>1735</v>
      </c>
      <c r="F264" s="165" t="s">
        <v>1736</v>
      </c>
      <c r="G264" s="166" t="s">
        <v>347</v>
      </c>
      <c r="H264" s="167">
        <v>5</v>
      </c>
      <c r="I264" s="168"/>
      <c r="J264" s="169">
        <f>ROUND(I264*H264,2)</f>
        <v>0</v>
      </c>
      <c r="K264" s="165" t="s">
        <v>325</v>
      </c>
      <c r="L264" s="170"/>
      <c r="M264" s="171" t="s">
        <v>1</v>
      </c>
      <c r="N264" s="172" t="s">
        <v>47</v>
      </c>
      <c r="P264" s="140">
        <f>O264*H264</f>
        <v>0</v>
      </c>
      <c r="Q264" s="140">
        <v>8.0000000000000007E-5</v>
      </c>
      <c r="R264" s="140">
        <f>Q264*H264</f>
        <v>4.0000000000000002E-4</v>
      </c>
      <c r="S264" s="140">
        <v>0</v>
      </c>
      <c r="T264" s="141">
        <f>S264*H264</f>
        <v>0</v>
      </c>
      <c r="AR264" s="142" t="s">
        <v>1737</v>
      </c>
      <c r="AT264" s="142" t="s">
        <v>536</v>
      </c>
      <c r="AU264" s="142" t="s">
        <v>114</v>
      </c>
      <c r="AY264" s="15" t="s">
        <v>164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114</v>
      </c>
      <c r="BK264" s="143">
        <f>ROUND(I264*H264,2)</f>
        <v>0</v>
      </c>
      <c r="BL264" s="15" t="s">
        <v>498</v>
      </c>
      <c r="BM264" s="142" t="s">
        <v>1738</v>
      </c>
    </row>
    <row r="265" spans="2:65" s="12" customFormat="1" ht="11.25">
      <c r="B265" s="144"/>
      <c r="D265" s="145" t="s">
        <v>174</v>
      </c>
      <c r="E265" s="146" t="s">
        <v>1</v>
      </c>
      <c r="F265" s="147" t="s">
        <v>1734</v>
      </c>
      <c r="H265" s="148">
        <v>5</v>
      </c>
      <c r="I265" s="149"/>
      <c r="L265" s="144"/>
      <c r="M265" s="150"/>
      <c r="T265" s="151"/>
      <c r="AT265" s="146" t="s">
        <v>174</v>
      </c>
      <c r="AU265" s="146" t="s">
        <v>114</v>
      </c>
      <c r="AV265" s="12" t="s">
        <v>114</v>
      </c>
      <c r="AW265" s="12" t="s">
        <v>35</v>
      </c>
      <c r="AX265" s="12" t="s">
        <v>89</v>
      </c>
      <c r="AY265" s="146" t="s">
        <v>164</v>
      </c>
    </row>
    <row r="266" spans="2:65" s="11" customFormat="1" ht="22.9" customHeight="1">
      <c r="B266" s="118"/>
      <c r="D266" s="119" t="s">
        <v>80</v>
      </c>
      <c r="E266" s="128" t="s">
        <v>1739</v>
      </c>
      <c r="F266" s="128" t="s">
        <v>1740</v>
      </c>
      <c r="I266" s="121"/>
      <c r="J266" s="129">
        <f>BK266</f>
        <v>0</v>
      </c>
      <c r="L266" s="118"/>
      <c r="M266" s="123"/>
      <c r="P266" s="124">
        <f>SUM(P267:P292)</f>
        <v>0</v>
      </c>
      <c r="R266" s="124">
        <f>SUM(R267:R292)</f>
        <v>0.1744</v>
      </c>
      <c r="T266" s="125">
        <f>SUM(T267:T292)</f>
        <v>1.72942</v>
      </c>
      <c r="AR266" s="119" t="s">
        <v>180</v>
      </c>
      <c r="AT266" s="126" t="s">
        <v>80</v>
      </c>
      <c r="AU266" s="126" t="s">
        <v>89</v>
      </c>
      <c r="AY266" s="119" t="s">
        <v>164</v>
      </c>
      <c r="BK266" s="127">
        <f>SUM(BK267:BK292)</f>
        <v>0</v>
      </c>
    </row>
    <row r="267" spans="2:65" s="1" customFormat="1" ht="16.5" customHeight="1">
      <c r="B267" s="30"/>
      <c r="C267" s="130" t="s">
        <v>505</v>
      </c>
      <c r="D267" s="131" t="s">
        <v>167</v>
      </c>
      <c r="E267" s="132" t="s">
        <v>1741</v>
      </c>
      <c r="F267" s="133" t="s">
        <v>1742</v>
      </c>
      <c r="G267" s="134" t="s">
        <v>276</v>
      </c>
      <c r="H267" s="135">
        <v>430</v>
      </c>
      <c r="I267" s="136"/>
      <c r="J267" s="137">
        <f>ROUND(I267*H267,2)</f>
        <v>0</v>
      </c>
      <c r="K267" s="133" t="s">
        <v>171</v>
      </c>
      <c r="L267" s="30"/>
      <c r="M267" s="138" t="s">
        <v>1</v>
      </c>
      <c r="N267" s="139" t="s">
        <v>47</v>
      </c>
      <c r="P267" s="140">
        <f>O267*H267</f>
        <v>0</v>
      </c>
      <c r="Q267" s="140">
        <v>1.4999999999999999E-4</v>
      </c>
      <c r="R267" s="140">
        <f>Q267*H267</f>
        <v>6.4499999999999988E-2</v>
      </c>
      <c r="S267" s="140">
        <v>0</v>
      </c>
      <c r="T267" s="141">
        <f>S267*H267</f>
        <v>0</v>
      </c>
      <c r="AR267" s="142" t="s">
        <v>498</v>
      </c>
      <c r="AT267" s="142" t="s">
        <v>167</v>
      </c>
      <c r="AU267" s="142" t="s">
        <v>114</v>
      </c>
      <c r="AY267" s="15" t="s">
        <v>164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5" t="s">
        <v>114</v>
      </c>
      <c r="BK267" s="143">
        <f>ROUND(I267*H267,2)</f>
        <v>0</v>
      </c>
      <c r="BL267" s="15" t="s">
        <v>498</v>
      </c>
      <c r="BM267" s="142" t="s">
        <v>1743</v>
      </c>
    </row>
    <row r="268" spans="2:65" s="12" customFormat="1" ht="11.25">
      <c r="B268" s="144"/>
      <c r="D268" s="145" t="s">
        <v>174</v>
      </c>
      <c r="E268" s="146" t="s">
        <v>1</v>
      </c>
      <c r="F268" s="147" t="s">
        <v>1546</v>
      </c>
      <c r="H268" s="148">
        <v>200</v>
      </c>
      <c r="I268" s="149"/>
      <c r="L268" s="144"/>
      <c r="M268" s="150"/>
      <c r="T268" s="151"/>
      <c r="AT268" s="146" t="s">
        <v>174</v>
      </c>
      <c r="AU268" s="146" t="s">
        <v>114</v>
      </c>
      <c r="AV268" s="12" t="s">
        <v>114</v>
      </c>
      <c r="AW268" s="12" t="s">
        <v>35</v>
      </c>
      <c r="AX268" s="12" t="s">
        <v>81</v>
      </c>
      <c r="AY268" s="146" t="s">
        <v>164</v>
      </c>
    </row>
    <row r="269" spans="2:65" s="12" customFormat="1" ht="11.25">
      <c r="B269" s="144"/>
      <c r="D269" s="145" t="s">
        <v>174</v>
      </c>
      <c r="E269" s="146" t="s">
        <v>1</v>
      </c>
      <c r="F269" s="147" t="s">
        <v>1556</v>
      </c>
      <c r="H269" s="148">
        <v>200</v>
      </c>
      <c r="I269" s="149"/>
      <c r="L269" s="144"/>
      <c r="M269" s="150"/>
      <c r="T269" s="151"/>
      <c r="AT269" s="146" t="s">
        <v>174</v>
      </c>
      <c r="AU269" s="146" t="s">
        <v>114</v>
      </c>
      <c r="AV269" s="12" t="s">
        <v>114</v>
      </c>
      <c r="AW269" s="12" t="s">
        <v>35</v>
      </c>
      <c r="AX269" s="12" t="s">
        <v>81</v>
      </c>
      <c r="AY269" s="146" t="s">
        <v>164</v>
      </c>
    </row>
    <row r="270" spans="2:65" s="12" customFormat="1" ht="11.25">
      <c r="B270" s="144"/>
      <c r="D270" s="145" t="s">
        <v>174</v>
      </c>
      <c r="E270" s="146" t="s">
        <v>1</v>
      </c>
      <c r="F270" s="147" t="s">
        <v>1566</v>
      </c>
      <c r="H270" s="148">
        <v>10</v>
      </c>
      <c r="I270" s="149"/>
      <c r="L270" s="144"/>
      <c r="M270" s="150"/>
      <c r="T270" s="151"/>
      <c r="AT270" s="146" t="s">
        <v>174</v>
      </c>
      <c r="AU270" s="146" t="s">
        <v>114</v>
      </c>
      <c r="AV270" s="12" t="s">
        <v>114</v>
      </c>
      <c r="AW270" s="12" t="s">
        <v>35</v>
      </c>
      <c r="AX270" s="12" t="s">
        <v>81</v>
      </c>
      <c r="AY270" s="146" t="s">
        <v>164</v>
      </c>
    </row>
    <row r="271" spans="2:65" s="12" customFormat="1" ht="11.25">
      <c r="B271" s="144"/>
      <c r="D271" s="145" t="s">
        <v>174</v>
      </c>
      <c r="E271" s="146" t="s">
        <v>1</v>
      </c>
      <c r="F271" s="147" t="s">
        <v>1744</v>
      </c>
      <c r="H271" s="148">
        <v>20</v>
      </c>
      <c r="I271" s="149"/>
      <c r="L271" s="144"/>
      <c r="M271" s="150"/>
      <c r="T271" s="151"/>
      <c r="AT271" s="146" t="s">
        <v>174</v>
      </c>
      <c r="AU271" s="146" t="s">
        <v>114</v>
      </c>
      <c r="AV271" s="12" t="s">
        <v>114</v>
      </c>
      <c r="AW271" s="12" t="s">
        <v>35</v>
      </c>
      <c r="AX271" s="12" t="s">
        <v>81</v>
      </c>
      <c r="AY271" s="146" t="s">
        <v>164</v>
      </c>
    </row>
    <row r="272" spans="2:65" s="13" customFormat="1" ht="11.25">
      <c r="B272" s="152"/>
      <c r="D272" s="145" t="s">
        <v>174</v>
      </c>
      <c r="E272" s="153" t="s">
        <v>1</v>
      </c>
      <c r="F272" s="154" t="s">
        <v>221</v>
      </c>
      <c r="H272" s="155">
        <v>430</v>
      </c>
      <c r="I272" s="156"/>
      <c r="L272" s="152"/>
      <c r="M272" s="157"/>
      <c r="T272" s="158"/>
      <c r="AT272" s="153" t="s">
        <v>174</v>
      </c>
      <c r="AU272" s="153" t="s">
        <v>114</v>
      </c>
      <c r="AV272" s="13" t="s">
        <v>172</v>
      </c>
      <c r="AW272" s="13" t="s">
        <v>35</v>
      </c>
      <c r="AX272" s="13" t="s">
        <v>89</v>
      </c>
      <c r="AY272" s="153" t="s">
        <v>164</v>
      </c>
    </row>
    <row r="273" spans="2:65" s="1" customFormat="1" ht="16.5" customHeight="1">
      <c r="B273" s="30"/>
      <c r="C273" s="130" t="s">
        <v>512</v>
      </c>
      <c r="D273" s="131" t="s">
        <v>167</v>
      </c>
      <c r="E273" s="132" t="s">
        <v>1745</v>
      </c>
      <c r="F273" s="133" t="s">
        <v>1746</v>
      </c>
      <c r="G273" s="134" t="s">
        <v>276</v>
      </c>
      <c r="H273" s="135">
        <v>240</v>
      </c>
      <c r="I273" s="136"/>
      <c r="J273" s="137">
        <f>ROUND(I273*H273,2)</f>
        <v>0</v>
      </c>
      <c r="K273" s="133" t="s">
        <v>171</v>
      </c>
      <c r="L273" s="30"/>
      <c r="M273" s="138" t="s">
        <v>1</v>
      </c>
      <c r="N273" s="139" t="s">
        <v>47</v>
      </c>
      <c r="P273" s="140">
        <f>O273*H273</f>
        <v>0</v>
      </c>
      <c r="Q273" s="140">
        <v>4.2000000000000002E-4</v>
      </c>
      <c r="R273" s="140">
        <f>Q273*H273</f>
        <v>0.1008</v>
      </c>
      <c r="S273" s="140">
        <v>0</v>
      </c>
      <c r="T273" s="141">
        <f>S273*H273</f>
        <v>0</v>
      </c>
      <c r="AR273" s="142" t="s">
        <v>498</v>
      </c>
      <c r="AT273" s="142" t="s">
        <v>167</v>
      </c>
      <c r="AU273" s="142" t="s">
        <v>114</v>
      </c>
      <c r="AY273" s="15" t="s">
        <v>164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5" t="s">
        <v>114</v>
      </c>
      <c r="BK273" s="143">
        <f>ROUND(I273*H273,2)</f>
        <v>0</v>
      </c>
      <c r="BL273" s="15" t="s">
        <v>498</v>
      </c>
      <c r="BM273" s="142" t="s">
        <v>1747</v>
      </c>
    </row>
    <row r="274" spans="2:65" s="12" customFormat="1" ht="11.25">
      <c r="B274" s="144"/>
      <c r="D274" s="145" t="s">
        <v>174</v>
      </c>
      <c r="E274" s="146" t="s">
        <v>1</v>
      </c>
      <c r="F274" s="147" t="s">
        <v>1547</v>
      </c>
      <c r="H274" s="148">
        <v>120</v>
      </c>
      <c r="I274" s="149"/>
      <c r="L274" s="144"/>
      <c r="M274" s="150"/>
      <c r="T274" s="151"/>
      <c r="AT274" s="146" t="s">
        <v>174</v>
      </c>
      <c r="AU274" s="146" t="s">
        <v>114</v>
      </c>
      <c r="AV274" s="12" t="s">
        <v>114</v>
      </c>
      <c r="AW274" s="12" t="s">
        <v>35</v>
      </c>
      <c r="AX274" s="12" t="s">
        <v>81</v>
      </c>
      <c r="AY274" s="146" t="s">
        <v>164</v>
      </c>
    </row>
    <row r="275" spans="2:65" s="12" customFormat="1" ht="11.25">
      <c r="B275" s="144"/>
      <c r="D275" s="145" t="s">
        <v>174</v>
      </c>
      <c r="E275" s="146" t="s">
        <v>1</v>
      </c>
      <c r="F275" s="147" t="s">
        <v>1557</v>
      </c>
      <c r="H275" s="148">
        <v>120</v>
      </c>
      <c r="I275" s="149"/>
      <c r="L275" s="144"/>
      <c r="M275" s="150"/>
      <c r="T275" s="151"/>
      <c r="AT275" s="146" t="s">
        <v>174</v>
      </c>
      <c r="AU275" s="146" t="s">
        <v>114</v>
      </c>
      <c r="AV275" s="12" t="s">
        <v>114</v>
      </c>
      <c r="AW275" s="12" t="s">
        <v>35</v>
      </c>
      <c r="AX275" s="12" t="s">
        <v>81</v>
      </c>
      <c r="AY275" s="146" t="s">
        <v>164</v>
      </c>
    </row>
    <row r="276" spans="2:65" s="13" customFormat="1" ht="11.25">
      <c r="B276" s="152"/>
      <c r="D276" s="145" t="s">
        <v>174</v>
      </c>
      <c r="E276" s="153" t="s">
        <v>1</v>
      </c>
      <c r="F276" s="154" t="s">
        <v>221</v>
      </c>
      <c r="H276" s="155">
        <v>240</v>
      </c>
      <c r="I276" s="156"/>
      <c r="L276" s="152"/>
      <c r="M276" s="157"/>
      <c r="T276" s="158"/>
      <c r="AT276" s="153" t="s">
        <v>174</v>
      </c>
      <c r="AU276" s="153" t="s">
        <v>114</v>
      </c>
      <c r="AV276" s="13" t="s">
        <v>172</v>
      </c>
      <c r="AW276" s="13" t="s">
        <v>35</v>
      </c>
      <c r="AX276" s="13" t="s">
        <v>89</v>
      </c>
      <c r="AY276" s="153" t="s">
        <v>164</v>
      </c>
    </row>
    <row r="277" spans="2:65" s="1" customFormat="1" ht="16.5" customHeight="1">
      <c r="B277" s="30"/>
      <c r="C277" s="130" t="s">
        <v>518</v>
      </c>
      <c r="D277" s="131" t="s">
        <v>167</v>
      </c>
      <c r="E277" s="132" t="s">
        <v>1748</v>
      </c>
      <c r="F277" s="133" t="s">
        <v>1749</v>
      </c>
      <c r="G277" s="134" t="s">
        <v>347</v>
      </c>
      <c r="H277" s="135">
        <v>66</v>
      </c>
      <c r="I277" s="136"/>
      <c r="J277" s="137">
        <f>ROUND(I277*H277,2)</f>
        <v>0</v>
      </c>
      <c r="K277" s="133" t="s">
        <v>171</v>
      </c>
      <c r="L277" s="30"/>
      <c r="M277" s="138" t="s">
        <v>1</v>
      </c>
      <c r="N277" s="139" t="s">
        <v>47</v>
      </c>
      <c r="P277" s="140">
        <f>O277*H277</f>
        <v>0</v>
      </c>
      <c r="Q277" s="140">
        <v>0</v>
      </c>
      <c r="R277" s="140">
        <f>Q277*H277</f>
        <v>0</v>
      </c>
      <c r="S277" s="140">
        <v>5.6999999999999998E-4</v>
      </c>
      <c r="T277" s="141">
        <f>S277*H277</f>
        <v>3.7620000000000001E-2</v>
      </c>
      <c r="AR277" s="142" t="s">
        <v>498</v>
      </c>
      <c r="AT277" s="142" t="s">
        <v>167</v>
      </c>
      <c r="AU277" s="142" t="s">
        <v>114</v>
      </c>
      <c r="AY277" s="15" t="s">
        <v>164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114</v>
      </c>
      <c r="BK277" s="143">
        <f>ROUND(I277*H277,2)</f>
        <v>0</v>
      </c>
      <c r="BL277" s="15" t="s">
        <v>498</v>
      </c>
      <c r="BM277" s="142" t="s">
        <v>1750</v>
      </c>
    </row>
    <row r="278" spans="2:65" s="12" customFormat="1" ht="11.25">
      <c r="B278" s="144"/>
      <c r="D278" s="145" t="s">
        <v>174</v>
      </c>
      <c r="E278" s="146" t="s">
        <v>1</v>
      </c>
      <c r="F278" s="147" t="s">
        <v>1751</v>
      </c>
      <c r="H278" s="148">
        <v>66</v>
      </c>
      <c r="I278" s="149"/>
      <c r="L278" s="144"/>
      <c r="M278" s="150"/>
      <c r="T278" s="151"/>
      <c r="AT278" s="146" t="s">
        <v>174</v>
      </c>
      <c r="AU278" s="146" t="s">
        <v>114</v>
      </c>
      <c r="AV278" s="12" t="s">
        <v>114</v>
      </c>
      <c r="AW278" s="12" t="s">
        <v>35</v>
      </c>
      <c r="AX278" s="12" t="s">
        <v>89</v>
      </c>
      <c r="AY278" s="146" t="s">
        <v>164</v>
      </c>
    </row>
    <row r="279" spans="2:65" s="1" customFormat="1" ht="16.5" customHeight="1">
      <c r="B279" s="30"/>
      <c r="C279" s="130" t="s">
        <v>1021</v>
      </c>
      <c r="D279" s="131" t="s">
        <v>167</v>
      </c>
      <c r="E279" s="132" t="s">
        <v>1752</v>
      </c>
      <c r="F279" s="133" t="s">
        <v>1753</v>
      </c>
      <c r="G279" s="134" t="s">
        <v>347</v>
      </c>
      <c r="H279" s="135">
        <v>130</v>
      </c>
      <c r="I279" s="136"/>
      <c r="J279" s="137">
        <f>ROUND(I279*H279,2)</f>
        <v>0</v>
      </c>
      <c r="K279" s="133" t="s">
        <v>171</v>
      </c>
      <c r="L279" s="30"/>
      <c r="M279" s="138" t="s">
        <v>1</v>
      </c>
      <c r="N279" s="139" t="s">
        <v>47</v>
      </c>
      <c r="P279" s="140">
        <f>O279*H279</f>
        <v>0</v>
      </c>
      <c r="Q279" s="140">
        <v>0</v>
      </c>
      <c r="R279" s="140">
        <f>Q279*H279</f>
        <v>0</v>
      </c>
      <c r="S279" s="140">
        <v>8.5999999999999998E-4</v>
      </c>
      <c r="T279" s="141">
        <f>S279*H279</f>
        <v>0.1118</v>
      </c>
      <c r="AR279" s="142" t="s">
        <v>498</v>
      </c>
      <c r="AT279" s="142" t="s">
        <v>167</v>
      </c>
      <c r="AU279" s="142" t="s">
        <v>114</v>
      </c>
      <c r="AY279" s="15" t="s">
        <v>164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114</v>
      </c>
      <c r="BK279" s="143">
        <f>ROUND(I279*H279,2)</f>
        <v>0</v>
      </c>
      <c r="BL279" s="15" t="s">
        <v>498</v>
      </c>
      <c r="BM279" s="142" t="s">
        <v>1754</v>
      </c>
    </row>
    <row r="280" spans="2:65" s="12" customFormat="1" ht="11.25">
      <c r="B280" s="144"/>
      <c r="D280" s="145" t="s">
        <v>174</v>
      </c>
      <c r="E280" s="146" t="s">
        <v>1</v>
      </c>
      <c r="F280" s="147" t="s">
        <v>1755</v>
      </c>
      <c r="H280" s="148">
        <v>130</v>
      </c>
      <c r="I280" s="149"/>
      <c r="L280" s="144"/>
      <c r="M280" s="150"/>
      <c r="T280" s="151"/>
      <c r="AT280" s="146" t="s">
        <v>174</v>
      </c>
      <c r="AU280" s="146" t="s">
        <v>114</v>
      </c>
      <c r="AV280" s="12" t="s">
        <v>114</v>
      </c>
      <c r="AW280" s="12" t="s">
        <v>35</v>
      </c>
      <c r="AX280" s="12" t="s">
        <v>89</v>
      </c>
      <c r="AY280" s="146" t="s">
        <v>164</v>
      </c>
    </row>
    <row r="281" spans="2:65" s="1" customFormat="1" ht="16.5" customHeight="1">
      <c r="B281" s="30"/>
      <c r="C281" s="130" t="s">
        <v>1025</v>
      </c>
      <c r="D281" s="131" t="s">
        <v>167</v>
      </c>
      <c r="E281" s="132" t="s">
        <v>1756</v>
      </c>
      <c r="F281" s="133" t="s">
        <v>1757</v>
      </c>
      <c r="G281" s="134" t="s">
        <v>276</v>
      </c>
      <c r="H281" s="135">
        <v>430</v>
      </c>
      <c r="I281" s="136"/>
      <c r="J281" s="137">
        <f>ROUND(I281*H281,2)</f>
        <v>0</v>
      </c>
      <c r="K281" s="133" t="s">
        <v>171</v>
      </c>
      <c r="L281" s="30"/>
      <c r="M281" s="138" t="s">
        <v>1</v>
      </c>
      <c r="N281" s="139" t="s">
        <v>47</v>
      </c>
      <c r="P281" s="140">
        <f>O281*H281</f>
        <v>0</v>
      </c>
      <c r="Q281" s="140">
        <v>1.0000000000000001E-5</v>
      </c>
      <c r="R281" s="140">
        <f>Q281*H281</f>
        <v>4.3E-3</v>
      </c>
      <c r="S281" s="140">
        <v>2E-3</v>
      </c>
      <c r="T281" s="141">
        <f>S281*H281</f>
        <v>0.86</v>
      </c>
      <c r="AR281" s="142" t="s">
        <v>498</v>
      </c>
      <c r="AT281" s="142" t="s">
        <v>167</v>
      </c>
      <c r="AU281" s="142" t="s">
        <v>114</v>
      </c>
      <c r="AY281" s="15" t="s">
        <v>164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114</v>
      </c>
      <c r="BK281" s="143">
        <f>ROUND(I281*H281,2)</f>
        <v>0</v>
      </c>
      <c r="BL281" s="15" t="s">
        <v>498</v>
      </c>
      <c r="BM281" s="142" t="s">
        <v>1758</v>
      </c>
    </row>
    <row r="282" spans="2:65" s="12" customFormat="1" ht="11.25">
      <c r="B282" s="144"/>
      <c r="D282" s="145" t="s">
        <v>174</v>
      </c>
      <c r="E282" s="146" t="s">
        <v>1</v>
      </c>
      <c r="F282" s="147" t="s">
        <v>1546</v>
      </c>
      <c r="H282" s="148">
        <v>200</v>
      </c>
      <c r="I282" s="149"/>
      <c r="L282" s="144"/>
      <c r="M282" s="150"/>
      <c r="T282" s="151"/>
      <c r="AT282" s="146" t="s">
        <v>174</v>
      </c>
      <c r="AU282" s="146" t="s">
        <v>114</v>
      </c>
      <c r="AV282" s="12" t="s">
        <v>114</v>
      </c>
      <c r="AW282" s="12" t="s">
        <v>35</v>
      </c>
      <c r="AX282" s="12" t="s">
        <v>81</v>
      </c>
      <c r="AY282" s="146" t="s">
        <v>164</v>
      </c>
    </row>
    <row r="283" spans="2:65" s="12" customFormat="1" ht="11.25">
      <c r="B283" s="144"/>
      <c r="D283" s="145" t="s">
        <v>174</v>
      </c>
      <c r="E283" s="146" t="s">
        <v>1</v>
      </c>
      <c r="F283" s="147" t="s">
        <v>1556</v>
      </c>
      <c r="H283" s="148">
        <v>200</v>
      </c>
      <c r="I283" s="149"/>
      <c r="L283" s="144"/>
      <c r="M283" s="150"/>
      <c r="T283" s="151"/>
      <c r="AT283" s="146" t="s">
        <v>174</v>
      </c>
      <c r="AU283" s="146" t="s">
        <v>114</v>
      </c>
      <c r="AV283" s="12" t="s">
        <v>114</v>
      </c>
      <c r="AW283" s="12" t="s">
        <v>35</v>
      </c>
      <c r="AX283" s="12" t="s">
        <v>81</v>
      </c>
      <c r="AY283" s="146" t="s">
        <v>164</v>
      </c>
    </row>
    <row r="284" spans="2:65" s="12" customFormat="1" ht="11.25">
      <c r="B284" s="144"/>
      <c r="D284" s="145" t="s">
        <v>174</v>
      </c>
      <c r="E284" s="146" t="s">
        <v>1</v>
      </c>
      <c r="F284" s="147" t="s">
        <v>1566</v>
      </c>
      <c r="H284" s="148">
        <v>10</v>
      </c>
      <c r="I284" s="149"/>
      <c r="L284" s="144"/>
      <c r="M284" s="150"/>
      <c r="T284" s="151"/>
      <c r="AT284" s="146" t="s">
        <v>174</v>
      </c>
      <c r="AU284" s="146" t="s">
        <v>114</v>
      </c>
      <c r="AV284" s="12" t="s">
        <v>114</v>
      </c>
      <c r="AW284" s="12" t="s">
        <v>35</v>
      </c>
      <c r="AX284" s="12" t="s">
        <v>81</v>
      </c>
      <c r="AY284" s="146" t="s">
        <v>164</v>
      </c>
    </row>
    <row r="285" spans="2:65" s="12" customFormat="1" ht="11.25">
      <c r="B285" s="144"/>
      <c r="D285" s="145" t="s">
        <v>174</v>
      </c>
      <c r="E285" s="146" t="s">
        <v>1</v>
      </c>
      <c r="F285" s="147" t="s">
        <v>1744</v>
      </c>
      <c r="H285" s="148">
        <v>20</v>
      </c>
      <c r="I285" s="149"/>
      <c r="L285" s="144"/>
      <c r="M285" s="150"/>
      <c r="T285" s="151"/>
      <c r="AT285" s="146" t="s">
        <v>174</v>
      </c>
      <c r="AU285" s="146" t="s">
        <v>114</v>
      </c>
      <c r="AV285" s="12" t="s">
        <v>114</v>
      </c>
      <c r="AW285" s="12" t="s">
        <v>35</v>
      </c>
      <c r="AX285" s="12" t="s">
        <v>81</v>
      </c>
      <c r="AY285" s="146" t="s">
        <v>164</v>
      </c>
    </row>
    <row r="286" spans="2:65" s="13" customFormat="1" ht="11.25">
      <c r="B286" s="152"/>
      <c r="D286" s="145" t="s">
        <v>174</v>
      </c>
      <c r="E286" s="153" t="s">
        <v>1</v>
      </c>
      <c r="F286" s="154" t="s">
        <v>221</v>
      </c>
      <c r="H286" s="155">
        <v>430</v>
      </c>
      <c r="I286" s="156"/>
      <c r="L286" s="152"/>
      <c r="M286" s="157"/>
      <c r="T286" s="158"/>
      <c r="AT286" s="153" t="s">
        <v>174</v>
      </c>
      <c r="AU286" s="153" t="s">
        <v>114</v>
      </c>
      <c r="AV286" s="13" t="s">
        <v>172</v>
      </c>
      <c r="AW286" s="13" t="s">
        <v>35</v>
      </c>
      <c r="AX286" s="13" t="s">
        <v>89</v>
      </c>
      <c r="AY286" s="153" t="s">
        <v>164</v>
      </c>
    </row>
    <row r="287" spans="2:65" s="1" customFormat="1" ht="16.5" customHeight="1">
      <c r="B287" s="30"/>
      <c r="C287" s="130" t="s">
        <v>1029</v>
      </c>
      <c r="D287" s="131" t="s">
        <v>167</v>
      </c>
      <c r="E287" s="132" t="s">
        <v>1759</v>
      </c>
      <c r="F287" s="133" t="s">
        <v>1760</v>
      </c>
      <c r="G287" s="134" t="s">
        <v>276</v>
      </c>
      <c r="H287" s="135">
        <v>240</v>
      </c>
      <c r="I287" s="136"/>
      <c r="J287" s="137">
        <f>ROUND(I287*H287,2)</f>
        <v>0</v>
      </c>
      <c r="K287" s="133" t="s">
        <v>171</v>
      </c>
      <c r="L287" s="30"/>
      <c r="M287" s="138" t="s">
        <v>1</v>
      </c>
      <c r="N287" s="139" t="s">
        <v>47</v>
      </c>
      <c r="P287" s="140">
        <f>O287*H287</f>
        <v>0</v>
      </c>
      <c r="Q287" s="140">
        <v>2.0000000000000002E-5</v>
      </c>
      <c r="R287" s="140">
        <f>Q287*H287</f>
        <v>4.8000000000000004E-3</v>
      </c>
      <c r="S287" s="140">
        <v>3.0000000000000001E-3</v>
      </c>
      <c r="T287" s="141">
        <f>S287*H287</f>
        <v>0.72</v>
      </c>
      <c r="AR287" s="142" t="s">
        <v>498</v>
      </c>
      <c r="AT287" s="142" t="s">
        <v>167</v>
      </c>
      <c r="AU287" s="142" t="s">
        <v>114</v>
      </c>
      <c r="AY287" s="15" t="s">
        <v>164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114</v>
      </c>
      <c r="BK287" s="143">
        <f>ROUND(I287*H287,2)</f>
        <v>0</v>
      </c>
      <c r="BL287" s="15" t="s">
        <v>498</v>
      </c>
      <c r="BM287" s="142" t="s">
        <v>1761</v>
      </c>
    </row>
    <row r="288" spans="2:65" s="12" customFormat="1" ht="11.25">
      <c r="B288" s="144"/>
      <c r="D288" s="145" t="s">
        <v>174</v>
      </c>
      <c r="E288" s="146" t="s">
        <v>1</v>
      </c>
      <c r="F288" s="147" t="s">
        <v>1547</v>
      </c>
      <c r="H288" s="148">
        <v>120</v>
      </c>
      <c r="I288" s="149"/>
      <c r="L288" s="144"/>
      <c r="M288" s="150"/>
      <c r="T288" s="151"/>
      <c r="AT288" s="146" t="s">
        <v>174</v>
      </c>
      <c r="AU288" s="146" t="s">
        <v>114</v>
      </c>
      <c r="AV288" s="12" t="s">
        <v>114</v>
      </c>
      <c r="AW288" s="12" t="s">
        <v>35</v>
      </c>
      <c r="AX288" s="12" t="s">
        <v>81</v>
      </c>
      <c r="AY288" s="146" t="s">
        <v>164</v>
      </c>
    </row>
    <row r="289" spans="2:65" s="12" customFormat="1" ht="11.25">
      <c r="B289" s="144"/>
      <c r="D289" s="145" t="s">
        <v>174</v>
      </c>
      <c r="E289" s="146" t="s">
        <v>1</v>
      </c>
      <c r="F289" s="147" t="s">
        <v>1557</v>
      </c>
      <c r="H289" s="148">
        <v>120</v>
      </c>
      <c r="I289" s="149"/>
      <c r="L289" s="144"/>
      <c r="M289" s="150"/>
      <c r="T289" s="151"/>
      <c r="AT289" s="146" t="s">
        <v>174</v>
      </c>
      <c r="AU289" s="146" t="s">
        <v>114</v>
      </c>
      <c r="AV289" s="12" t="s">
        <v>114</v>
      </c>
      <c r="AW289" s="12" t="s">
        <v>35</v>
      </c>
      <c r="AX289" s="12" t="s">
        <v>81</v>
      </c>
      <c r="AY289" s="146" t="s">
        <v>164</v>
      </c>
    </row>
    <row r="290" spans="2:65" s="13" customFormat="1" ht="11.25">
      <c r="B290" s="152"/>
      <c r="D290" s="145" t="s">
        <v>174</v>
      </c>
      <c r="E290" s="153" t="s">
        <v>1</v>
      </c>
      <c r="F290" s="154" t="s">
        <v>221</v>
      </c>
      <c r="H290" s="155">
        <v>240</v>
      </c>
      <c r="I290" s="156"/>
      <c r="L290" s="152"/>
      <c r="M290" s="157"/>
      <c r="T290" s="158"/>
      <c r="AT290" s="153" t="s">
        <v>174</v>
      </c>
      <c r="AU290" s="153" t="s">
        <v>114</v>
      </c>
      <c r="AV290" s="13" t="s">
        <v>172</v>
      </c>
      <c r="AW290" s="13" t="s">
        <v>35</v>
      </c>
      <c r="AX290" s="13" t="s">
        <v>89</v>
      </c>
      <c r="AY290" s="153" t="s">
        <v>164</v>
      </c>
    </row>
    <row r="291" spans="2:65" s="1" customFormat="1" ht="16.5" customHeight="1">
      <c r="B291" s="30"/>
      <c r="C291" s="130" t="s">
        <v>1034</v>
      </c>
      <c r="D291" s="131" t="s">
        <v>167</v>
      </c>
      <c r="E291" s="132" t="s">
        <v>1762</v>
      </c>
      <c r="F291" s="133" t="s">
        <v>1763</v>
      </c>
      <c r="G291" s="134" t="s">
        <v>271</v>
      </c>
      <c r="H291" s="135">
        <v>12</v>
      </c>
      <c r="I291" s="136"/>
      <c r="J291" s="137">
        <f>ROUND(I291*H291,2)</f>
        <v>0</v>
      </c>
      <c r="K291" s="133" t="s">
        <v>171</v>
      </c>
      <c r="L291" s="30"/>
      <c r="M291" s="138" t="s">
        <v>1</v>
      </c>
      <c r="N291" s="139" t="s">
        <v>47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498</v>
      </c>
      <c r="AT291" s="142" t="s">
        <v>167</v>
      </c>
      <c r="AU291" s="142" t="s">
        <v>114</v>
      </c>
      <c r="AY291" s="15" t="s">
        <v>164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114</v>
      </c>
      <c r="BK291" s="143">
        <f>ROUND(I291*H291,2)</f>
        <v>0</v>
      </c>
      <c r="BL291" s="15" t="s">
        <v>498</v>
      </c>
      <c r="BM291" s="142" t="s">
        <v>1764</v>
      </c>
    </row>
    <row r="292" spans="2:65" s="12" customFormat="1" ht="11.25">
      <c r="B292" s="144"/>
      <c r="D292" s="145" t="s">
        <v>174</v>
      </c>
      <c r="E292" s="146" t="s">
        <v>1</v>
      </c>
      <c r="F292" s="147" t="s">
        <v>8</v>
      </c>
      <c r="H292" s="148">
        <v>12</v>
      </c>
      <c r="I292" s="149"/>
      <c r="L292" s="144"/>
      <c r="M292" s="159"/>
      <c r="N292" s="160"/>
      <c r="O292" s="160"/>
      <c r="P292" s="160"/>
      <c r="Q292" s="160"/>
      <c r="R292" s="160"/>
      <c r="S292" s="160"/>
      <c r="T292" s="161"/>
      <c r="AT292" s="146" t="s">
        <v>174</v>
      </c>
      <c r="AU292" s="146" t="s">
        <v>114</v>
      </c>
      <c r="AV292" s="12" t="s">
        <v>114</v>
      </c>
      <c r="AW292" s="12" t="s">
        <v>35</v>
      </c>
      <c r="AX292" s="12" t="s">
        <v>89</v>
      </c>
      <c r="AY292" s="146" t="s">
        <v>164</v>
      </c>
    </row>
    <row r="293" spans="2:65" s="1" customFormat="1" ht="6.95" customHeight="1">
      <c r="B293" s="42"/>
      <c r="C293" s="43"/>
      <c r="D293" s="43"/>
      <c r="E293" s="43"/>
      <c r="F293" s="43"/>
      <c r="G293" s="43"/>
      <c r="H293" s="43"/>
      <c r="I293" s="43"/>
      <c r="J293" s="43"/>
      <c r="K293" s="43"/>
      <c r="L293" s="30"/>
    </row>
  </sheetData>
  <sheetProtection algorithmName="SHA-512" hashValue="/GwhdCy/SiAT2RjqfAw+Hj92RgxB7HrZsYOKBGbO2yZzkMrNNCR7VsWA/MUDenYOh4sVzM002zyLKdwQEIcliw==" saltValue="u8Gu/NmKbEC9sEW7bKPwm4A6X3eeDEbAer+V1z9Mbvf49ZTfL68CF0AaDGXSuLlfdIGzIxmcDwLwpciuPU4mPQ==" spinCount="100000" sheet="1" objects="1" scenarios="1" formatColumns="0" formatRows="0" autoFilter="0"/>
  <autoFilter ref="C121:K292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&amp;A&amp;C27.03.2025
Stránkování ZADÁNÍ  &amp;P/&amp;N</oddFooter>
  </headerFooter>
  <rowBreaks count="4" manualBreakCount="4">
    <brk id="144" min="2" max="10" man="1"/>
    <brk id="184" min="2" max="10" man="1"/>
    <brk id="220" min="2" max="10" man="1"/>
    <brk id="256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zakázky</vt:lpstr>
      <vt:lpstr>01 - BOURÁNÍ</vt:lpstr>
      <vt:lpstr>03 - HRUBÁ STAVBA</vt:lpstr>
      <vt:lpstr>04 - PODLAHY-POVRCHY</vt:lpstr>
      <vt:lpstr>07 - DVEŘE-OKNA</vt:lpstr>
      <vt:lpstr>08 - NÁBYTEK</vt:lpstr>
      <vt:lpstr>12 - ZTI-VODA-KAN-ZAŘ-VZT</vt:lpstr>
      <vt:lpstr>15 - TOPENÍ</vt:lpstr>
      <vt:lpstr>18 - ELEKTRO</vt:lpstr>
      <vt:lpstr>19 - FOTOVOLTAIKA</vt:lpstr>
      <vt:lpstr>30 - PŘÍPOJKY-PLOT-HTÚ</vt:lpstr>
      <vt:lpstr>90 - VON</vt:lpstr>
      <vt:lpstr>'01 - BOURÁNÍ'!Názvy_tisku</vt:lpstr>
      <vt:lpstr>'03 - HRUBÁ STAVBA'!Názvy_tisku</vt:lpstr>
      <vt:lpstr>'04 - PODLAHY-POVRCHY'!Názvy_tisku</vt:lpstr>
      <vt:lpstr>'07 - DVEŘE-OKNA'!Názvy_tisku</vt:lpstr>
      <vt:lpstr>'08 - NÁBYTEK'!Názvy_tisku</vt:lpstr>
      <vt:lpstr>'12 - ZTI-VODA-KAN-ZAŘ-VZT'!Názvy_tisku</vt:lpstr>
      <vt:lpstr>'15 - TOPENÍ'!Názvy_tisku</vt:lpstr>
      <vt:lpstr>'18 - ELEKTRO'!Názvy_tisku</vt:lpstr>
      <vt:lpstr>'19 - FOTOVOLTAIKA'!Názvy_tisku</vt:lpstr>
      <vt:lpstr>'30 - PŘÍPOJKY-PLOT-HTÚ'!Názvy_tisku</vt:lpstr>
      <vt:lpstr>'90 - VON'!Názvy_tisku</vt:lpstr>
      <vt:lpstr>'Rekapitulace zakázky'!Názvy_tisku</vt:lpstr>
      <vt:lpstr>'01 - BOURÁNÍ'!Oblast_tisku</vt:lpstr>
      <vt:lpstr>'03 - HRUBÁ STAVBA'!Oblast_tisku</vt:lpstr>
      <vt:lpstr>'04 - PODLAHY-POVRCHY'!Oblast_tisku</vt:lpstr>
      <vt:lpstr>'07 - DVEŘE-OKNA'!Oblast_tisku</vt:lpstr>
      <vt:lpstr>'08 - NÁBYTEK'!Oblast_tisku</vt:lpstr>
      <vt:lpstr>'12 - ZTI-VODA-KAN-ZAŘ-VZT'!Oblast_tisku</vt:lpstr>
      <vt:lpstr>'15 - TOPENÍ'!Oblast_tisku</vt:lpstr>
      <vt:lpstr>'18 - ELEKTRO'!Oblast_tisku</vt:lpstr>
      <vt:lpstr>'19 - FOTOVOLTAIKA'!Oblast_tisku</vt:lpstr>
      <vt:lpstr>'30 - PŘÍPOJKY-PLOT-HTÚ'!Oblast_tisku</vt:lpstr>
      <vt:lpstr>'90 - VON'!Oblast_tisku</vt:lpstr>
      <vt:lpstr>'Rekapitulace zakázky'!Oblast_tisku</vt:lpstr>
    </vt:vector>
  </TitlesOfParts>
  <Company>Jaroslav Klíma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043 2025_03_27jk ZADANI CERMNA-462 XLS</dc:title>
  <dc:subject>043 2025_03_27jk ZADANI CERMNA-462 XLS</dc:subject>
  <dc:creator>Jaroslav Klíma</dc:creator>
  <cp:keywords>043 2025_03_27jk ZADANI CERMNA-462 XLS</cp:keywords>
  <cp:lastModifiedBy>Jaroslav Klíma</cp:lastModifiedBy>
  <dcterms:created xsi:type="dcterms:W3CDTF">2025-03-27T15:02:21Z</dcterms:created>
  <dcterms:modified xsi:type="dcterms:W3CDTF">2025-03-27T15:11:25Z</dcterms:modified>
</cp:coreProperties>
</file>